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Procédure" sheetId="1" state="visible" r:id="rId3"/>
    <sheet name="Équipe" sheetId="2" state="visible" r:id="rId4"/>
    <sheet name="Stats" sheetId="3" state="visible" r:id="rId5"/>
    <sheet name="Classement" sheetId="4" state="visible" r:id="rId6"/>
    <sheet name="Mène 1" sheetId="5" state="visible" r:id="rId7"/>
    <sheet name="Mène 2" sheetId="6" state="visible" r:id="rId8"/>
    <sheet name="Mène 3" sheetId="7" state="visible" r:id="rId9"/>
    <sheet name="Mène 4" sheetId="8" state="visible" r:id="rId10"/>
    <sheet name="Mène 5" sheetId="9" state="visible" r:id="rId11"/>
    <sheet name="Finales" sheetId="10" state="visible" r:id="rId1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<sst xmlns="http://schemas.openxmlformats.org/spreadsheetml/2006/main" count="218" uniqueCount="117">
  <si>
    <t xml:space="preserve">Procédures</t>
  </si>
  <si>
    <t xml:space="preserve">Nombre de parties gagnantes</t>
  </si>
  <si>
    <t xml:space="preserve">Seules les zones en jaune sont à éditer manuellement</t>
  </si>
  <si>
    <t xml:space="preserve">Nombre Terrains</t>
  </si>
  <si>
    <t xml:space="preserve">Feuille Équipe → nom des équipes</t>
  </si>
  <si>
    <t xml:space="preserve">Feuille Stats → nombre de mènes</t>
  </si>
  <si>
    <t xml:space="preserve">Feuilles Mènes → Copier le tirage pour les matchs
                            → Résultat des matchs</t>
  </si>
  <si>
    <t xml:space="preserve">Une exception peut avoir lieu sur la page Classement si 2 équipes finissent à égalité. Dans ce cas, en fonction des valeurs dans la page Classement, il peut être nécessaire d’éditer manuellement pour établir le classement final</t>
  </si>
  <si>
    <t xml:space="preserve">Création d’un tournoi</t>
  </si>
  <si>
    <t xml:space="preserve">On renseigne le nom des équipes sur la feuille Équipe</t>
  </si>
  <si>
    <t xml:space="preserve">On renseigne le nombre de mènes du tournoi sur la feuille Stats</t>
  </si>
  <si>
    <t xml:space="preserve">On génère un tirage au sort sur la feuille Tirage au sort</t>
  </si>
  <si>
    <t xml:space="preserve">On copie le tirage généré sur la feuille Mène correspondante
En cas de doublon, le match apparait en rouge.  
Dans ce cas, on regénère un tirage ou on adapte manuellement</t>
  </si>
  <si>
    <t xml:space="preserve">On rentre les scores des matchs, les tableaux se remplissent automatiquement</t>
  </si>
  <si>
    <t xml:space="preserve">A la fin des mènes, on a le classement du tournoi sur la feuille Classement.
En cas d’égalité, la ligne inférieure n’est pas remplie.
On recherche sur la feuille Stats les équipes dont le classement correspond à la ligne au-dessus de celle vide
L’équipe ayant marqué le plus de points passe devant. On corrige manuellement le tableau de la feuille Classement
En cas d’égalité parfaite, les 2 équipes sont au même niveau</t>
  </si>
  <si>
    <t xml:space="preserve">Si on veut faire des finales, les tableaux sont générés automatiquement sur la feuille Finales en fonction du classement</t>
  </si>
  <si>
    <t xml:space="preserve">Équipe</t>
  </si>
  <si>
    <t xml:space="preserve">Partie 1</t>
  </si>
  <si>
    <t xml:space="preserve">Partie 2</t>
  </si>
  <si>
    <t xml:space="preserve">Partie 3</t>
  </si>
  <si>
    <t xml:space="preserve">Partie 4</t>
  </si>
  <si>
    <t xml:space="preserve">Partie 5</t>
  </si>
  <si>
    <t xml:space="preserve">N°</t>
  </si>
  <si>
    <t xml:space="preserve">Nom</t>
  </si>
  <si>
    <t xml:space="preserve">Adv.</t>
  </si>
  <si>
    <t xml:space="preserve">Score</t>
  </si>
  <si>
    <t xml:space="preserve">Score Adv.</t>
  </si>
  <si>
    <t xml:space="preserve">Score.</t>
  </si>
  <si>
    <t xml:space="preserve">Score Ad.</t>
  </si>
  <si>
    <t xml:space="preserve">Victoire</t>
  </si>
  <si>
    <t xml:space="preserve">Défaite</t>
  </si>
  <si>
    <t xml:space="preserve">Points marqués</t>
  </si>
  <si>
    <t xml:space="preserve">Points encaissés</t>
  </si>
  <si>
    <t xml:space="preserve">Différence</t>
  </si>
  <si>
    <t xml:space="preserve">Total Points</t>
  </si>
  <si>
    <t xml:space="preserve">Position</t>
  </si>
  <si>
    <t xml:space="preserve">Nombre Partie</t>
  </si>
  <si>
    <t xml:space="preserve">Place</t>
  </si>
  <si>
    <t xml:space="preserve">SI cellule Vide alors il y a une égalité avec le rang supérieur, une correction manuelle est nécessaire</t>
  </si>
  <si>
    <t xml:space="preserve">L’équipe qui a marqué le plus de points passe devant</t>
  </si>
  <si>
    <t xml:space="preserve">Si même nombre de point, les 2 équipes sont à égalités au rang supérieur et il n’y a personne à ce rang</t>
  </si>
  <si>
    <t xml:space="preserve">Mène 1</t>
  </si>
  <si>
    <r>
      <rPr>
        <sz val="20"/>
        <rFont val="Arial"/>
        <family val="2"/>
        <charset val="1"/>
      </rPr>
      <t xml:space="preserve">Tirage </t>
    </r>
    <r>
      <rPr>
        <sz val="15"/>
        <rFont val="Arial"/>
        <family val="2"/>
        <charset val="1"/>
      </rPr>
      <t xml:space="preserve">(F9 pour relancer) (SHIT+CTRL+V Valeurs Seulements)</t>
    </r>
  </si>
  <si>
    <t xml:space="preserve">Equipe 1</t>
  </si>
  <si>
    <t xml:space="preserve">Equipe 2</t>
  </si>
  <si>
    <t xml:space="preserve">Terrain</t>
  </si>
  <si>
    <t xml:space="preserve">Eq.1</t>
  </si>
  <si>
    <t xml:space="preserve">Eq.2</t>
  </si>
  <si>
    <t xml:space="preserve">Mène 2</t>
  </si>
  <si>
    <t xml:space="preserve">Équipe gagnante</t>
  </si>
  <si>
    <t xml:space="preserve">Équipe perdante</t>
  </si>
  <si>
    <t xml:space="preserve">Mène 3</t>
  </si>
  <si>
    <t xml:space="preserve">Équipe GG</t>
  </si>
  <si>
    <t xml:space="preserve">Équipe GP
Ou PG</t>
  </si>
  <si>
    <t xml:space="preserve">Équipe PP</t>
  </si>
  <si>
    <t xml:space="preserve">Mène 4</t>
  </si>
  <si>
    <t xml:space="preserve">Équipe GGG</t>
  </si>
  <si>
    <t xml:space="preserve">Équipe GGP</t>
  </si>
  <si>
    <t xml:space="preserve">Équipe GPP
</t>
  </si>
  <si>
    <t xml:space="preserve">Équipe PPP</t>
  </si>
  <si>
    <t xml:space="preserve">Mène 5</t>
  </si>
  <si>
    <t xml:space="preserve">Équipe GGGG</t>
  </si>
  <si>
    <t xml:space="preserve">Équipe GGGP</t>
  </si>
  <si>
    <t xml:space="preserve">Équipe GGPP
</t>
  </si>
  <si>
    <t xml:space="preserve">Équipe GPPP</t>
  </si>
  <si>
    <t xml:space="preserve">Équipe PPPP</t>
  </si>
  <si>
    <t xml:space="preserve">FINALE A Éq 1 à 8</t>
  </si>
  <si>
    <t xml:space="preserve">QF A</t>
  </si>
  <si>
    <t xml:space="preserve">Equipe1</t>
  </si>
  <si>
    <t xml:space="preserve">Equipe8</t>
  </si>
  <si>
    <t xml:space="preserve">DF 1</t>
  </si>
  <si>
    <t xml:space="preserve">Vainqueur A</t>
  </si>
  <si>
    <t xml:space="preserve">Vainqueur B</t>
  </si>
  <si>
    <t xml:space="preserve">QF B</t>
  </si>
  <si>
    <t xml:space="preserve">Equipe 4</t>
  </si>
  <si>
    <t xml:space="preserve">Equipe 5</t>
  </si>
  <si>
    <t xml:space="preserve">PF</t>
  </si>
  <si>
    <t xml:space="preserve">Perdant DF1</t>
  </si>
  <si>
    <t xml:space="preserve">Finale</t>
  </si>
  <si>
    <t xml:space="preserve">Vainqueur DF1</t>
  </si>
  <si>
    <t xml:space="preserve">Perdant DF2</t>
  </si>
  <si>
    <t xml:space="preserve">Vainqueur DF2</t>
  </si>
  <si>
    <t xml:space="preserve">QF C</t>
  </si>
  <si>
    <t xml:space="preserve">Equipe 7</t>
  </si>
  <si>
    <t xml:space="preserve">DF 2</t>
  </si>
  <si>
    <t xml:space="preserve">Vainqueur C</t>
  </si>
  <si>
    <t xml:space="preserve">Vainqueur D</t>
  </si>
  <si>
    <t xml:space="preserve">QF D</t>
  </si>
  <si>
    <t xml:space="preserve">Equipe 3</t>
  </si>
  <si>
    <t xml:space="preserve">Eguipe 6</t>
  </si>
  <si>
    <t xml:space="preserve">FINALE B Éq 9 à 16</t>
  </si>
  <si>
    <t xml:space="preserve">Equipe9</t>
  </si>
  <si>
    <t xml:space="preserve">Equipe16</t>
  </si>
  <si>
    <t xml:space="preserve">Equipe 12</t>
  </si>
  <si>
    <t xml:space="preserve">Equipe 13</t>
  </si>
  <si>
    <t xml:space="preserve">Equipe 10</t>
  </si>
  <si>
    <t xml:space="preserve">Equipe 15</t>
  </si>
  <si>
    <t xml:space="preserve">Equipe 11</t>
  </si>
  <si>
    <t xml:space="preserve">Eguipe 14</t>
  </si>
  <si>
    <t xml:space="preserve">FINALE C Éq 17 à 24</t>
  </si>
  <si>
    <t xml:space="preserve">Equipe17</t>
  </si>
  <si>
    <t xml:space="preserve">Equipe24</t>
  </si>
  <si>
    <t xml:space="preserve">Equipe 20</t>
  </si>
  <si>
    <t xml:space="preserve">Equipe 21</t>
  </si>
  <si>
    <t xml:space="preserve">Equipe 18</t>
  </si>
  <si>
    <t xml:space="preserve">Equipe 23</t>
  </si>
  <si>
    <t xml:space="preserve">Equipe 19</t>
  </si>
  <si>
    <t xml:space="preserve">Eguipe 22</t>
  </si>
  <si>
    <t xml:space="preserve">FINALE D Éq 25 à 32</t>
  </si>
  <si>
    <t xml:space="preserve">Equipe25</t>
  </si>
  <si>
    <t xml:space="preserve">Equipe32</t>
  </si>
  <si>
    <t xml:space="preserve">Equipe 28</t>
  </si>
  <si>
    <t xml:space="preserve">Equipe 29</t>
  </si>
  <si>
    <t xml:space="preserve">Equipe 26</t>
  </si>
  <si>
    <t xml:space="preserve">Equipe 31</t>
  </si>
  <si>
    <t xml:space="preserve">Equipe 27</t>
  </si>
  <si>
    <t xml:space="preserve">Eguipe 30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</si>
</sst>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20"/>
      <name val="Arial"/>
      <family val="2"/>
      <charset val="1"/>
    </font>
    <font>
      <sz val="20"/>
      <name val="Arial"/>
      <family val="2"/>
      <charset val="1"/>
    </font>
    <font>
      <sz val="15"/>
      <name val="Arial"/>
      <family val="2"/>
      <charset val="1"/>
    </font>
    <font>
      <b val="true"/>
      <sz val="15"/>
      <name val="Arial"/>
      <family val="2"/>
      <charset val="1"/>
    </font>
    <font>
      <sz val="15"/>
      <color rgb="FFFFFFFF"/>
      <name val="Arial"/>
      <family val="2"/>
      <charset val="1"/>
    </font>
    <font>
      <sz val="14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81D41A"/>
        <bgColor rgb="FF999999"/>
      </patternFill>
    </fill>
    <fill>
      <patternFill patternType="solid">
        <fgColor rgb="FFFF0000"/>
        <bgColor rgb="FF800000"/>
      </patternFill>
    </fill>
    <fill>
      <patternFill patternType="solid">
        <fgColor rgb="FFFFFF00"/>
        <bgColor rgb="FFFFFF00"/>
      </patternFill>
    </fill>
    <fill>
      <patternFill patternType="solid">
        <fgColor rgb="FFFFD428"/>
        <bgColor rgb="FFFFFF00"/>
      </patternFill>
    </fill>
    <fill>
      <patternFill patternType="solid">
        <fgColor rgb="FF999999"/>
        <bgColor rgb="FF808080"/>
      </patternFill>
    </fill>
    <fill>
      <patternFill patternType="solid">
        <fgColor rgb="FFB85C00"/>
        <bgColor rgb="FFFF6600"/>
      </patternFill>
    </fill>
    <fill>
      <patternFill patternType="solid">
        <fgColor rgb="FF666666"/>
        <bgColor rgb="FF80808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dotted"/>
      <right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uleurGREEN" xfId="20"/>
    <cellStyle name="CouleurRED" xfId="21"/>
    <cellStyle name="CouleurWhite" xfId="22"/>
    <cellStyle name="PoliceBlanche" xfId="23"/>
    <cellStyle name="Sans nom1" xfId="24"/>
  </cellStyles>
  <dxfs count="8">
    <dxf>
      <font>
        <name val="Arial"/>
        <charset val="1"/>
        <family val="2"/>
      </font>
      <numFmt numFmtId="164" formatCode="General"/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FFFFFF"/>
      </font>
    </dxf>
    <dxf>
      <fill>
        <patternFill>
          <bgColor rgb="FF81D41A"/>
        </patternFill>
      </fill>
    </dxf>
    <dxf>
      <fill>
        <patternFill>
          <bgColor rgb="FFFFFF00"/>
        </patternFill>
      </fill>
    </dxf>
    <dxf>
      <font>
        <name val="Arial"/>
        <charset val="1"/>
        <family val="2"/>
        <b val="0"/>
        <i val="0"/>
        <strike val="0"/>
        <outline val="0"/>
        <shadow val="0"/>
        <color rgb="FFFFFFFF"/>
        <sz val="10"/>
        <u val="none"/>
      </font>
      <numFmt numFmtId="164" formatCode="General"/>
    </dxf>
    <dxf>
      <font>
        <name val="Arial"/>
        <charset val="1"/>
        <family val="2"/>
      </font>
      <fill>
        <patternFill>
          <bgColor rgb="FFFFFFFF"/>
        </patternFill>
      </fill>
    </dxf>
    <dxf>
      <font>
        <name val="Arial"/>
        <charset val="1"/>
        <family val="2"/>
      </font>
      <numFmt numFmtId="164" formatCode="General"/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D428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B85C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K3" activeCellId="0" sqref="K3"/>
    </sheetView>
  </sheetViews>
  <sheetFormatPr defaultColWidth="11.55078125" defaultRowHeight="12.8" zeroHeight="false" outlineLevelRow="0" outlineLevelCol="0"/>
  <cols>
    <col collapsed="false" customWidth="true" hidden="false" outlineLevel="0" max="10" min="10" style="1" width="88.39"/>
  </cols>
  <sheetData>
    <row r="1" customFormat="false" ht="24.45" hidden="false" customHeight="false" outlineLevel="0" collapsed="false">
      <c r="A1" s="2" t="s">
        <v>0</v>
      </c>
      <c r="B1" s="2"/>
      <c r="J1" s="3" t="s">
        <v>1</v>
      </c>
      <c r="K1" s="3" t="n">
        <v>2</v>
      </c>
    </row>
    <row r="2" customFormat="false" ht="12.8" hidden="false" customHeight="false" outlineLevel="0" collapsed="false">
      <c r="J2" s="4"/>
      <c r="K2" s="4"/>
    </row>
    <row r="3" customFormat="false" ht="18.55" hidden="false" customHeight="false" outlineLevel="0" collapsed="false">
      <c r="A3" s="5" t="s">
        <v>2</v>
      </c>
      <c r="B3" s="5"/>
      <c r="C3" s="5"/>
      <c r="D3" s="5"/>
      <c r="E3" s="5"/>
      <c r="F3" s="5"/>
      <c r="J3" s="6" t="s">
        <v>3</v>
      </c>
      <c r="K3" s="6" t="n">
        <v>15</v>
      </c>
    </row>
    <row r="4" customFormat="false" ht="18.55" hidden="false" customHeight="false" outlineLevel="0" collapsed="false">
      <c r="A4" s="7"/>
      <c r="B4" s="8" t="s">
        <v>4</v>
      </c>
      <c r="C4" s="8"/>
      <c r="D4" s="8"/>
      <c r="E4" s="8"/>
      <c r="J4" s="6"/>
      <c r="K4" s="6"/>
    </row>
    <row r="5" customFormat="false" ht="18.55" hidden="false" customHeight="false" outlineLevel="0" collapsed="false">
      <c r="A5" s="7"/>
      <c r="B5" s="8" t="s">
        <v>5</v>
      </c>
      <c r="C5" s="8"/>
      <c r="D5" s="8"/>
      <c r="E5" s="8"/>
    </row>
    <row r="6" customFormat="false" ht="34.5" hidden="false" customHeight="true" outlineLevel="0" collapsed="false">
      <c r="A6" s="7"/>
      <c r="B6" s="9" t="s">
        <v>6</v>
      </c>
      <c r="C6" s="9"/>
      <c r="D6" s="9"/>
      <c r="E6" s="9"/>
      <c r="F6" s="9"/>
      <c r="G6" s="9"/>
      <c r="H6" s="9"/>
    </row>
    <row r="7" customFormat="false" ht="18.55" hidden="false" customHeight="false" outlineLevel="0" collapsed="false">
      <c r="A7" s="7"/>
      <c r="B7" s="7"/>
      <c r="C7" s="7"/>
      <c r="D7" s="7"/>
    </row>
    <row r="8" customFormat="false" ht="18.55" hidden="false" customHeight="false" outlineLevel="0" collapsed="false">
      <c r="A8" s="8" t="s">
        <v>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12" customFormat="false" ht="24.45" hidden="false" customHeight="false" outlineLevel="0" collapsed="false">
      <c r="A12" s="2" t="s">
        <v>8</v>
      </c>
      <c r="B12" s="2"/>
      <c r="C12" s="2"/>
      <c r="D12" s="2"/>
    </row>
    <row r="14" customFormat="false" ht="18.55" hidden="false" customHeight="false" outlineLevel="0" collapsed="false">
      <c r="A14" s="10" t="n">
        <v>1</v>
      </c>
      <c r="B14" s="8" t="s">
        <v>9</v>
      </c>
      <c r="C14" s="8"/>
      <c r="D14" s="8"/>
      <c r="E14" s="8"/>
      <c r="F14" s="8"/>
      <c r="G14" s="8"/>
      <c r="H14" s="8"/>
      <c r="I14" s="8"/>
      <c r="J14" s="8"/>
    </row>
    <row r="15" customFormat="false" ht="18.55" hidden="false" customHeight="false" outlineLevel="0" collapsed="false">
      <c r="A15" s="10" t="n">
        <v>2</v>
      </c>
      <c r="B15" s="8" t="s">
        <v>10</v>
      </c>
      <c r="C15" s="8"/>
      <c r="D15" s="8"/>
      <c r="E15" s="8"/>
      <c r="F15" s="8"/>
      <c r="G15" s="8"/>
      <c r="H15" s="8"/>
      <c r="I15" s="8"/>
      <c r="J15" s="8"/>
    </row>
    <row r="16" customFormat="false" ht="18.55" hidden="false" customHeight="false" outlineLevel="0" collapsed="false">
      <c r="A16" s="10" t="n">
        <v>3</v>
      </c>
      <c r="B16" s="8" t="s">
        <v>11</v>
      </c>
      <c r="C16" s="8"/>
      <c r="D16" s="8"/>
      <c r="E16" s="8"/>
      <c r="F16" s="8"/>
      <c r="G16" s="8"/>
      <c r="H16" s="8"/>
      <c r="I16" s="8"/>
      <c r="J16" s="8"/>
    </row>
    <row r="17" customFormat="false" ht="51.3" hidden="false" customHeight="true" outlineLevel="0" collapsed="false">
      <c r="A17" s="10" t="n">
        <v>4</v>
      </c>
      <c r="B17" s="9" t="s">
        <v>12</v>
      </c>
      <c r="C17" s="9"/>
      <c r="D17" s="9"/>
      <c r="E17" s="9"/>
      <c r="F17" s="9"/>
      <c r="G17" s="9"/>
      <c r="H17" s="9"/>
      <c r="I17" s="9"/>
      <c r="J17" s="9"/>
    </row>
    <row r="18" customFormat="false" ht="18.55" hidden="false" customHeight="false" outlineLevel="0" collapsed="false">
      <c r="A18" s="10" t="n">
        <v>5</v>
      </c>
      <c r="B18" s="8" t="s">
        <v>13</v>
      </c>
      <c r="C18" s="8"/>
      <c r="D18" s="8"/>
      <c r="E18" s="8"/>
      <c r="F18" s="8"/>
      <c r="G18" s="8"/>
      <c r="H18" s="8"/>
      <c r="I18" s="8"/>
      <c r="J18" s="8"/>
    </row>
    <row r="19" customFormat="false" ht="83.95" hidden="false" customHeight="true" outlineLevel="0" collapsed="false">
      <c r="A19" s="10" t="n">
        <v>6</v>
      </c>
      <c r="B19" s="11" t="s">
        <v>14</v>
      </c>
      <c r="C19" s="11"/>
      <c r="D19" s="11"/>
      <c r="E19" s="11"/>
      <c r="F19" s="11"/>
      <c r="G19" s="11"/>
      <c r="H19" s="11"/>
      <c r="I19" s="11"/>
      <c r="J19" s="11"/>
    </row>
    <row r="20" customFormat="false" ht="18.55" hidden="false" customHeight="true" outlineLevel="0" collapsed="false">
      <c r="A20" s="10" t="n">
        <v>7</v>
      </c>
      <c r="B20" s="11" t="s">
        <v>15</v>
      </c>
      <c r="C20" s="11"/>
      <c r="D20" s="11"/>
      <c r="E20" s="11"/>
      <c r="F20" s="11"/>
      <c r="G20" s="11"/>
      <c r="H20" s="11"/>
      <c r="I20" s="11"/>
      <c r="J20" s="11"/>
    </row>
  </sheetData>
  <mergeCells count="16">
    <mergeCell ref="A1:B1"/>
    <mergeCell ref="A3:F3"/>
    <mergeCell ref="J3:J4"/>
    <mergeCell ref="K3:K4"/>
    <mergeCell ref="B4:E4"/>
    <mergeCell ref="B5:E5"/>
    <mergeCell ref="B6:H6"/>
    <mergeCell ref="A8:Y8"/>
    <mergeCell ref="A12:D12"/>
    <mergeCell ref="B14:J14"/>
    <mergeCell ref="B15:J15"/>
    <mergeCell ref="B16:J16"/>
    <mergeCell ref="B17:J17"/>
    <mergeCell ref="B18:J18"/>
    <mergeCell ref="B19:J19"/>
    <mergeCell ref="B20:J20"/>
  </mergeCells>
  <conditionalFormatting sqref="K3">
    <cfRule type="cellIs" priority="2" operator="equal" aboveAverage="0" equalAverage="0" bottom="0" percent="0" rank="0" text="" dxfId="0">
      <formula>""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5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4" activeCellId="0" sqref="C4"/>
    </sheetView>
  </sheetViews>
  <sheetFormatPr defaultColWidth="11.55078125" defaultRowHeight="12.8" zeroHeight="false" outlineLevelRow="0" outlineLevelCol="0"/>
  <cols>
    <col collapsed="false" customWidth="true" hidden="false" outlineLevel="0" max="16" min="14" style="1" width="14.39"/>
  </cols>
  <sheetData>
    <row r="1" customFormat="false" ht="12.8" hidden="false" customHeight="false" outlineLevel="0" collapsed="false">
      <c r="A1" s="40" t="s">
        <v>66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customFormat="false" ht="12.8" hidden="false" customHeight="false" outlineLevel="0" collapsed="false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4" customFormat="false" ht="12.8" hidden="false" customHeight="false" outlineLevel="0" collapsed="false">
      <c r="A4" s="41" t="s">
        <v>67</v>
      </c>
      <c r="B4" s="42" t="s">
        <v>68</v>
      </c>
      <c r="C4" s="42" t="str">
        <f aca="false">Classement!B3&amp;"-"&amp;Classement!C3</f>
        <v>33-0</v>
      </c>
      <c r="D4" s="43"/>
      <c r="E4" s="44"/>
    </row>
    <row r="5" customFormat="false" ht="12.8" hidden="false" customHeight="false" outlineLevel="0" collapsed="false">
      <c r="A5" s="41"/>
      <c r="B5" s="42" t="s">
        <v>69</v>
      </c>
      <c r="C5" s="42" t="str">
        <f aca="false">Classement!B10&amp;"-"&amp;Classement!C10</f>
        <v>0-0</v>
      </c>
      <c r="D5" s="43"/>
      <c r="F5" s="45"/>
    </row>
    <row r="6" customFormat="false" ht="12.8" hidden="false" customHeight="false" outlineLevel="0" collapsed="false">
      <c r="F6" s="46"/>
      <c r="G6" s="41" t="s">
        <v>70</v>
      </c>
      <c r="H6" s="42" t="s">
        <v>71</v>
      </c>
      <c r="I6" s="42" t="str">
        <f aca="false">IF(D4=13,C4,IF(D5&lt;&gt;"",C5,""))</f>
        <v/>
      </c>
      <c r="J6" s="43"/>
      <c r="K6" s="44"/>
      <c r="L6" s="44"/>
      <c r="M6" s="44"/>
    </row>
    <row r="7" customFormat="false" ht="12.8" hidden="false" customHeight="false" outlineLevel="0" collapsed="false">
      <c r="F7" s="45"/>
      <c r="G7" s="41"/>
      <c r="H7" s="42" t="s">
        <v>72</v>
      </c>
      <c r="I7" s="42" t="str">
        <f aca="false">IF(D8=13,C8,IF(D9&lt;&gt;"",C9,""))</f>
        <v/>
      </c>
      <c r="J7" s="43"/>
      <c r="M7" s="47"/>
    </row>
    <row r="8" customFormat="false" ht="12.8" hidden="false" customHeight="false" outlineLevel="0" collapsed="false">
      <c r="A8" s="41" t="s">
        <v>73</v>
      </c>
      <c r="B8" s="42" t="s">
        <v>74</v>
      </c>
      <c r="C8" s="42" t="str">
        <f aca="false">Classement!B6&amp;"-"&amp;Classement!C6</f>
        <v>0-0</v>
      </c>
      <c r="D8" s="43"/>
      <c r="E8" s="44"/>
      <c r="F8" s="45"/>
      <c r="H8" s="48"/>
      <c r="M8" s="47"/>
    </row>
    <row r="9" customFormat="false" ht="12.8" hidden="false" customHeight="false" outlineLevel="0" collapsed="false">
      <c r="A9" s="41"/>
      <c r="B9" s="42" t="s">
        <v>75</v>
      </c>
      <c r="C9" s="42" t="str">
        <f aca="false">Classement!B7&amp;"-"&amp;Classement!C7</f>
        <v>0-0</v>
      </c>
      <c r="D9" s="43"/>
      <c r="H9" s="48"/>
      <c r="M9" s="47"/>
    </row>
    <row r="10" customFormat="false" ht="12.8" hidden="false" customHeight="false" outlineLevel="0" collapsed="false">
      <c r="H10" s="49"/>
      <c r="I10" s="41" t="s">
        <v>76</v>
      </c>
      <c r="J10" s="42" t="s">
        <v>77</v>
      </c>
      <c r="K10" s="50" t="str">
        <f aca="false">IF(J6=13,IF(J7&lt;&gt;"",I7,""),I6)</f>
        <v/>
      </c>
      <c r="L10" s="43"/>
      <c r="M10" s="47"/>
      <c r="N10" s="44"/>
      <c r="O10" s="41" t="s">
        <v>78</v>
      </c>
      <c r="P10" s="42" t="s">
        <v>79</v>
      </c>
      <c r="Q10" s="42" t="str">
        <f aca="false">IF(J6=13,I6,IF(J7&lt;&gt;"",I7,""))</f>
        <v/>
      </c>
      <c r="R10" s="43"/>
    </row>
    <row r="11" customFormat="false" ht="12.8" hidden="false" customHeight="false" outlineLevel="0" collapsed="false">
      <c r="H11" s="48"/>
      <c r="I11" s="41"/>
      <c r="J11" s="42" t="s">
        <v>80</v>
      </c>
      <c r="K11" s="50" t="str">
        <f aca="false">IF(J14=13,IF(J15&lt;&gt;"",I15,""),I14)</f>
        <v/>
      </c>
      <c r="L11" s="43"/>
      <c r="M11" s="47"/>
      <c r="O11" s="41"/>
      <c r="P11" s="42" t="s">
        <v>81</v>
      </c>
      <c r="Q11" s="42" t="str">
        <f aca="false">IF(J14=13,I14,IF(J15&lt;&gt;"",I15,""))</f>
        <v/>
      </c>
      <c r="R11" s="43"/>
    </row>
    <row r="12" customFormat="false" ht="12.8" hidden="false" customHeight="false" outlineLevel="0" collapsed="false">
      <c r="A12" s="41" t="s">
        <v>82</v>
      </c>
      <c r="B12" s="42" t="s">
        <v>44</v>
      </c>
      <c r="C12" s="42" t="str">
        <f aca="false">Classement!B4&amp;"-"&amp;Classement!C4</f>
        <v>0-0</v>
      </c>
      <c r="D12" s="43"/>
      <c r="H12" s="48"/>
      <c r="M12" s="47"/>
    </row>
    <row r="13" customFormat="false" ht="12.8" hidden="false" customHeight="false" outlineLevel="0" collapsed="false">
      <c r="A13" s="41"/>
      <c r="B13" s="42" t="s">
        <v>83</v>
      </c>
      <c r="C13" s="42" t="str">
        <f aca="false">Classement!B9&amp;"-"&amp;Classement!C9</f>
        <v>0-0</v>
      </c>
      <c r="D13" s="43"/>
      <c r="E13" s="51"/>
      <c r="F13" s="45"/>
      <c r="H13" s="48"/>
      <c r="M13" s="47"/>
    </row>
    <row r="14" customFormat="false" ht="12.8" hidden="false" customHeight="false" outlineLevel="0" collapsed="false">
      <c r="F14" s="46"/>
      <c r="G14" s="41" t="s">
        <v>84</v>
      </c>
      <c r="H14" s="42" t="s">
        <v>85</v>
      </c>
      <c r="I14" s="42" t="str">
        <f aca="false">IF(D12=13,C12,IF(D13&lt;&gt;"",C13,""))</f>
        <v/>
      </c>
      <c r="J14" s="43"/>
      <c r="K14" s="44"/>
      <c r="L14" s="44"/>
      <c r="M14" s="52"/>
    </row>
    <row r="15" customFormat="false" ht="12.8" hidden="false" customHeight="false" outlineLevel="0" collapsed="false">
      <c r="F15" s="45"/>
      <c r="G15" s="41"/>
      <c r="H15" s="42" t="s">
        <v>86</v>
      </c>
      <c r="I15" s="42" t="str">
        <f aca="false">IF(D16=13,C16,IF(D17&lt;&gt;"",C17,""))</f>
        <v/>
      </c>
      <c r="J15" s="43"/>
    </row>
    <row r="16" customFormat="false" ht="12.8" hidden="false" customHeight="false" outlineLevel="0" collapsed="false">
      <c r="A16" s="41" t="s">
        <v>87</v>
      </c>
      <c r="B16" s="42" t="s">
        <v>88</v>
      </c>
      <c r="C16" s="42" t="str">
        <f aca="false">Classement!B5&amp;"-"&amp;Classement!C5</f>
        <v>0-0</v>
      </c>
      <c r="D16" s="43"/>
      <c r="E16" s="44"/>
      <c r="F16" s="45"/>
    </row>
    <row r="17" customFormat="false" ht="12.8" hidden="false" customHeight="false" outlineLevel="0" collapsed="false">
      <c r="A17" s="41"/>
      <c r="B17" s="42" t="s">
        <v>89</v>
      </c>
      <c r="C17" s="42" t="str">
        <f aca="false">Classement!B8&amp;"-"&amp;Classement!C8</f>
        <v>0-0</v>
      </c>
      <c r="D17" s="43"/>
    </row>
    <row r="23" customFormat="false" ht="12.8" hidden="false" customHeight="false" outlineLevel="0" collapsed="false">
      <c r="A23" s="40" t="s">
        <v>90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</row>
    <row r="24" customFormat="false" ht="12.8" hidden="false" customHeight="false" outlineLevel="0" collapsed="false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</row>
    <row r="26" customFormat="false" ht="12.8" hidden="false" customHeight="false" outlineLevel="0" collapsed="false">
      <c r="A26" s="41" t="s">
        <v>67</v>
      </c>
      <c r="B26" s="42" t="s">
        <v>91</v>
      </c>
      <c r="C26" s="42" t="str">
        <f aca="false">Classement!B11&amp;"-"&amp;Classement!C11</f>
        <v>0-0</v>
      </c>
      <c r="D26" s="43"/>
      <c r="E26" s="44"/>
    </row>
    <row r="27" customFormat="false" ht="12.8" hidden="false" customHeight="false" outlineLevel="0" collapsed="false">
      <c r="A27" s="41"/>
      <c r="B27" s="42" t="s">
        <v>92</v>
      </c>
      <c r="C27" s="42" t="str">
        <f aca="false">Classement!B18&amp;"-"&amp;Classement!C18</f>
        <v>0-0</v>
      </c>
      <c r="D27" s="43"/>
      <c r="F27" s="45"/>
    </row>
    <row r="28" customFormat="false" ht="12.8" hidden="false" customHeight="false" outlineLevel="0" collapsed="false">
      <c r="F28" s="46"/>
      <c r="G28" s="41" t="s">
        <v>70</v>
      </c>
      <c r="H28" s="42" t="s">
        <v>71</v>
      </c>
      <c r="I28" s="42" t="str">
        <f aca="false">IF(D26=13,C26,IF(D27&lt;&gt;"",C27,""))</f>
        <v/>
      </c>
      <c r="J28" s="43"/>
      <c r="K28" s="44"/>
      <c r="L28" s="44"/>
      <c r="M28" s="44"/>
    </row>
    <row r="29" customFormat="false" ht="12.8" hidden="false" customHeight="false" outlineLevel="0" collapsed="false">
      <c r="F29" s="45"/>
      <c r="G29" s="41"/>
      <c r="H29" s="42" t="s">
        <v>72</v>
      </c>
      <c r="I29" s="42" t="str">
        <f aca="false">IF(D30=13,C30,IF(D31&lt;&gt;"",C31,""))</f>
        <v/>
      </c>
      <c r="J29" s="43"/>
      <c r="M29" s="47"/>
    </row>
    <row r="30" customFormat="false" ht="12.8" hidden="false" customHeight="false" outlineLevel="0" collapsed="false">
      <c r="A30" s="41" t="s">
        <v>73</v>
      </c>
      <c r="B30" s="42" t="s">
        <v>93</v>
      </c>
      <c r="C30" s="42" t="str">
        <f aca="false">Classement!B14&amp;"-"&amp;Classement!C14</f>
        <v>0-</v>
      </c>
      <c r="D30" s="43"/>
      <c r="E30" s="44"/>
      <c r="F30" s="45"/>
      <c r="H30" s="48"/>
      <c r="M30" s="47"/>
    </row>
    <row r="31" customFormat="false" ht="12.8" hidden="false" customHeight="false" outlineLevel="0" collapsed="false">
      <c r="A31" s="41"/>
      <c r="B31" s="42" t="s">
        <v>94</v>
      </c>
      <c r="C31" s="42" t="str">
        <f aca="false">Classement!B15&amp;"-"&amp;Classement!C15</f>
        <v>0-0</v>
      </c>
      <c r="D31" s="43"/>
      <c r="H31" s="48"/>
      <c r="M31" s="47"/>
    </row>
    <row r="32" customFormat="false" ht="12.8" hidden="false" customHeight="false" outlineLevel="0" collapsed="false">
      <c r="H32" s="49"/>
      <c r="I32" s="41" t="s">
        <v>76</v>
      </c>
      <c r="J32" s="42" t="s">
        <v>77</v>
      </c>
      <c r="K32" s="50" t="str">
        <f aca="false">IF(J28=13,IF(J29&lt;&gt;"",I29,""),I28)</f>
        <v/>
      </c>
      <c r="L32" s="43"/>
      <c r="M32" s="47"/>
      <c r="N32" s="44"/>
      <c r="O32" s="41" t="s">
        <v>78</v>
      </c>
      <c r="P32" s="42" t="s">
        <v>79</v>
      </c>
      <c r="Q32" s="42" t="str">
        <f aca="false">IF(J28=13,I28,IF(J29&lt;&gt;"",I29,""))</f>
        <v/>
      </c>
      <c r="R32" s="43"/>
    </row>
    <row r="33" customFormat="false" ht="12.8" hidden="false" customHeight="false" outlineLevel="0" collapsed="false">
      <c r="H33" s="48"/>
      <c r="I33" s="41"/>
      <c r="J33" s="42" t="s">
        <v>80</v>
      </c>
      <c r="K33" s="50" t="str">
        <f aca="false">IF(J36=13,IF(J37&lt;&gt;"",I37,""),I36)</f>
        <v/>
      </c>
      <c r="L33" s="43"/>
      <c r="M33" s="47"/>
      <c r="O33" s="41"/>
      <c r="P33" s="42" t="s">
        <v>81</v>
      </c>
      <c r="Q33" s="42" t="str">
        <f aca="false">IF(J36=13,I36,IF(J37&lt;&gt;"",I37,""))</f>
        <v/>
      </c>
      <c r="R33" s="43"/>
    </row>
    <row r="34" customFormat="false" ht="12.8" hidden="false" customHeight="false" outlineLevel="0" collapsed="false">
      <c r="A34" s="41" t="s">
        <v>82</v>
      </c>
      <c r="B34" s="42" t="s">
        <v>95</v>
      </c>
      <c r="C34" s="42" t="str">
        <f aca="false">Classement!B12&amp;"-"&amp;Classement!C12</f>
        <v>0-0</v>
      </c>
      <c r="D34" s="43"/>
      <c r="H34" s="48"/>
      <c r="M34" s="47"/>
    </row>
    <row r="35" customFormat="false" ht="12.8" hidden="false" customHeight="false" outlineLevel="0" collapsed="false">
      <c r="A35" s="41"/>
      <c r="B35" s="42" t="s">
        <v>96</v>
      </c>
      <c r="C35" s="42" t="str">
        <f aca="false">Classement!B17&amp;"-"&amp;Classement!C17</f>
        <v>0-0</v>
      </c>
      <c r="D35" s="43"/>
      <c r="E35" s="51"/>
      <c r="F35" s="45"/>
      <c r="H35" s="48"/>
      <c r="M35" s="47"/>
    </row>
    <row r="36" customFormat="false" ht="12.8" hidden="false" customHeight="false" outlineLevel="0" collapsed="false">
      <c r="F36" s="46"/>
      <c r="G36" s="41" t="s">
        <v>84</v>
      </c>
      <c r="H36" s="42" t="s">
        <v>85</v>
      </c>
      <c r="I36" s="42" t="str">
        <f aca="false">IF(D34=13,C34,IF(D35&lt;&gt;"",C35,""))</f>
        <v/>
      </c>
      <c r="J36" s="43"/>
      <c r="K36" s="44"/>
      <c r="L36" s="44"/>
      <c r="M36" s="52"/>
    </row>
    <row r="37" customFormat="false" ht="12.8" hidden="false" customHeight="false" outlineLevel="0" collapsed="false">
      <c r="F37" s="45"/>
      <c r="G37" s="41"/>
      <c r="H37" s="42" t="s">
        <v>86</v>
      </c>
      <c r="I37" s="42" t="str">
        <f aca="false">IF(D38=13,C38,IF(D39&lt;&gt;"",C39,""))</f>
        <v/>
      </c>
      <c r="J37" s="43"/>
    </row>
    <row r="38" customFormat="false" ht="12.8" hidden="false" customHeight="false" outlineLevel="0" collapsed="false">
      <c r="A38" s="41" t="s">
        <v>87</v>
      </c>
      <c r="B38" s="42" t="s">
        <v>97</v>
      </c>
      <c r="C38" s="42" t="str">
        <f aca="false">Classement!B13&amp;"-"&amp;Classement!C13</f>
        <v>0-0</v>
      </c>
      <c r="D38" s="43"/>
      <c r="E38" s="44"/>
      <c r="F38" s="45"/>
    </row>
    <row r="39" customFormat="false" ht="12.8" hidden="false" customHeight="false" outlineLevel="0" collapsed="false">
      <c r="A39" s="41"/>
      <c r="B39" s="42" t="s">
        <v>98</v>
      </c>
      <c r="C39" s="42" t="str">
        <f aca="false">Classement!B16&amp;"-"&amp;Classement!C16</f>
        <v>0-0</v>
      </c>
      <c r="D39" s="43"/>
    </row>
    <row r="46" customFormat="false" ht="12.8" hidden="false" customHeight="false" outlineLevel="0" collapsed="false">
      <c r="A46" s="40" t="s">
        <v>99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</row>
    <row r="47" customFormat="false" ht="12.8" hidden="false" customHeight="false" outlineLevel="0" collapsed="false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</row>
    <row r="49" customFormat="false" ht="12.8" hidden="false" customHeight="false" outlineLevel="0" collapsed="false">
      <c r="A49" s="41" t="s">
        <v>67</v>
      </c>
      <c r="B49" s="42" t="s">
        <v>100</v>
      </c>
      <c r="C49" s="42" t="str">
        <f aca="false">Classement!B19&amp;"-"&amp;Classement!C19</f>
        <v>0-0</v>
      </c>
      <c r="D49" s="43"/>
      <c r="E49" s="44"/>
    </row>
    <row r="50" customFormat="false" ht="12.8" hidden="false" customHeight="false" outlineLevel="0" collapsed="false">
      <c r="A50" s="41"/>
      <c r="B50" s="42" t="s">
        <v>101</v>
      </c>
      <c r="C50" s="42" t="str">
        <f aca="false">Classement!B26&amp;"-"&amp;Classement!C26</f>
        <v>0-0</v>
      </c>
      <c r="D50" s="43"/>
      <c r="F50" s="45"/>
    </row>
    <row r="51" customFormat="false" ht="12.8" hidden="false" customHeight="false" outlineLevel="0" collapsed="false">
      <c r="F51" s="46"/>
      <c r="G51" s="41" t="s">
        <v>70</v>
      </c>
      <c r="H51" s="42" t="s">
        <v>71</v>
      </c>
      <c r="I51" s="42" t="str">
        <f aca="false">IF(D49=13,C49,IF(D50&lt;&gt;"",C50,""))</f>
        <v/>
      </c>
      <c r="J51" s="43"/>
      <c r="K51" s="44"/>
      <c r="L51" s="44"/>
      <c r="M51" s="44"/>
    </row>
    <row r="52" customFormat="false" ht="12.8" hidden="false" customHeight="false" outlineLevel="0" collapsed="false">
      <c r="F52" s="45"/>
      <c r="G52" s="41"/>
      <c r="H52" s="42" t="s">
        <v>72</v>
      </c>
      <c r="I52" s="42" t="str">
        <f aca="false">IF(D53=13,C53,IF(D54&lt;&gt;"",C54,""))</f>
        <v/>
      </c>
      <c r="J52" s="43"/>
      <c r="M52" s="47"/>
    </row>
    <row r="53" customFormat="false" ht="12.8" hidden="false" customHeight="false" outlineLevel="0" collapsed="false">
      <c r="A53" s="41" t="s">
        <v>73</v>
      </c>
      <c r="B53" s="42" t="s">
        <v>102</v>
      </c>
      <c r="C53" s="42" t="str">
        <f aca="false">Classement!B22&amp;"-"&amp;Classement!C22</f>
        <v>0-0</v>
      </c>
      <c r="D53" s="43"/>
      <c r="E53" s="44"/>
      <c r="F53" s="45"/>
      <c r="H53" s="48"/>
      <c r="M53" s="47"/>
    </row>
    <row r="54" customFormat="false" ht="12.8" hidden="false" customHeight="false" outlineLevel="0" collapsed="false">
      <c r="A54" s="41"/>
      <c r="B54" s="42" t="s">
        <v>103</v>
      </c>
      <c r="C54" s="42" t="str">
        <f aca="false">Classement!B23&amp;"-"&amp;Classement!C23</f>
        <v>0-0</v>
      </c>
      <c r="D54" s="43"/>
      <c r="H54" s="48"/>
      <c r="M54" s="47"/>
    </row>
    <row r="55" customFormat="false" ht="12.8" hidden="false" customHeight="false" outlineLevel="0" collapsed="false">
      <c r="H55" s="49"/>
      <c r="I55" s="41" t="s">
        <v>76</v>
      </c>
      <c r="J55" s="42" t="s">
        <v>77</v>
      </c>
      <c r="K55" s="50" t="str">
        <f aca="false">IF(J51=13,IF(J52&lt;&gt;"",I52,""),I51)</f>
        <v/>
      </c>
      <c r="L55" s="43"/>
      <c r="M55" s="47"/>
      <c r="N55" s="44"/>
      <c r="O55" s="41" t="s">
        <v>78</v>
      </c>
      <c r="P55" s="42" t="s">
        <v>79</v>
      </c>
      <c r="Q55" s="42" t="str">
        <f aca="false">IF(J51=13,I51,IF(J52&lt;&gt;"",I52,""))</f>
        <v/>
      </c>
      <c r="R55" s="43"/>
    </row>
    <row r="56" customFormat="false" ht="12.8" hidden="false" customHeight="false" outlineLevel="0" collapsed="false">
      <c r="H56" s="48"/>
      <c r="I56" s="41"/>
      <c r="J56" s="42" t="s">
        <v>80</v>
      </c>
      <c r="K56" s="50" t="str">
        <f aca="false">IF(J59=13,IF(J60&lt;&gt;"",I60,""),I59)</f>
        <v/>
      </c>
      <c r="L56" s="43"/>
      <c r="M56" s="47"/>
      <c r="O56" s="41"/>
      <c r="P56" s="42" t="s">
        <v>81</v>
      </c>
      <c r="Q56" s="42" t="str">
        <f aca="false">IF(J59=13,I59,IF(J60&lt;&gt;"",I60,""))</f>
        <v/>
      </c>
      <c r="R56" s="43"/>
    </row>
    <row r="57" customFormat="false" ht="12.8" hidden="false" customHeight="false" outlineLevel="0" collapsed="false">
      <c r="A57" s="41" t="s">
        <v>82</v>
      </c>
      <c r="B57" s="42" t="s">
        <v>104</v>
      </c>
      <c r="C57" s="42" t="str">
        <f aca="false">Classement!B20&amp;"-"&amp;Classement!C20</f>
        <v>0-0</v>
      </c>
      <c r="D57" s="43"/>
      <c r="H57" s="48"/>
      <c r="M57" s="47"/>
    </row>
    <row r="58" customFormat="false" ht="12.8" hidden="false" customHeight="false" outlineLevel="0" collapsed="false">
      <c r="A58" s="41"/>
      <c r="B58" s="42" t="s">
        <v>105</v>
      </c>
      <c r="C58" s="42" t="str">
        <f aca="false">Classement!B25&amp;"-"&amp;Classement!C25</f>
        <v>0-0</v>
      </c>
      <c r="D58" s="43"/>
      <c r="E58" s="51"/>
      <c r="F58" s="45"/>
      <c r="H58" s="48"/>
      <c r="M58" s="47"/>
    </row>
    <row r="59" customFormat="false" ht="12.8" hidden="false" customHeight="false" outlineLevel="0" collapsed="false">
      <c r="F59" s="46"/>
      <c r="G59" s="41" t="s">
        <v>84</v>
      </c>
      <c r="H59" s="42" t="s">
        <v>85</v>
      </c>
      <c r="I59" s="42" t="str">
        <f aca="false">IF(D57=13,C57,IF(D58&lt;&gt;"",C58,""))</f>
        <v/>
      </c>
      <c r="J59" s="43"/>
      <c r="K59" s="44"/>
      <c r="L59" s="44"/>
      <c r="M59" s="52"/>
    </row>
    <row r="60" customFormat="false" ht="12.8" hidden="false" customHeight="false" outlineLevel="0" collapsed="false">
      <c r="F60" s="45"/>
      <c r="G60" s="41"/>
      <c r="H60" s="42" t="s">
        <v>86</v>
      </c>
      <c r="I60" s="42" t="str">
        <f aca="false">IF(D61=13,C61,IF(D62&lt;&gt;"",C62,""))</f>
        <v/>
      </c>
      <c r="J60" s="43"/>
    </row>
    <row r="61" customFormat="false" ht="12.8" hidden="false" customHeight="false" outlineLevel="0" collapsed="false">
      <c r="A61" s="41" t="s">
        <v>87</v>
      </c>
      <c r="B61" s="42" t="s">
        <v>106</v>
      </c>
      <c r="C61" s="42" t="str">
        <f aca="false">Classement!B21&amp;"-"&amp;Classement!C21</f>
        <v>0-0</v>
      </c>
      <c r="D61" s="43"/>
      <c r="E61" s="44"/>
      <c r="F61" s="45"/>
    </row>
    <row r="62" customFormat="false" ht="12.8" hidden="false" customHeight="false" outlineLevel="0" collapsed="false">
      <c r="A62" s="41"/>
      <c r="B62" s="42" t="s">
        <v>107</v>
      </c>
      <c r="C62" s="42" t="str">
        <f aca="false">Classement!B24&amp;"-"&amp;Classement!C24</f>
        <v>0-0</v>
      </c>
      <c r="D62" s="43"/>
    </row>
    <row r="69" customFormat="false" ht="12.8" hidden="false" customHeight="false" outlineLevel="0" collapsed="false">
      <c r="A69" s="40" t="s">
        <v>108</v>
      </c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</row>
    <row r="70" customFormat="false" ht="12.8" hidden="false" customHeight="false" outlineLevel="0" collapsed="false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</row>
    <row r="72" customFormat="false" ht="12.8" hidden="false" customHeight="false" outlineLevel="0" collapsed="false">
      <c r="A72" s="41" t="s">
        <v>67</v>
      </c>
      <c r="B72" s="42" t="s">
        <v>109</v>
      </c>
      <c r="C72" s="42" t="str">
        <f aca="false">Classement!B27&amp;"-"&amp;Classement!C27</f>
        <v>0-0</v>
      </c>
      <c r="D72" s="43"/>
      <c r="E72" s="44"/>
    </row>
    <row r="73" customFormat="false" ht="12.8" hidden="false" customHeight="false" outlineLevel="0" collapsed="false">
      <c r="A73" s="41"/>
      <c r="B73" s="42" t="s">
        <v>110</v>
      </c>
      <c r="C73" s="42" t="str">
        <f aca="false">Classement!B34&amp;"-"&amp;Classement!C34</f>
        <v>0-0</v>
      </c>
      <c r="D73" s="43"/>
      <c r="F73" s="45"/>
    </row>
    <row r="74" customFormat="false" ht="12.8" hidden="false" customHeight="false" outlineLevel="0" collapsed="false">
      <c r="F74" s="46"/>
      <c r="G74" s="41" t="s">
        <v>70</v>
      </c>
      <c r="H74" s="42" t="s">
        <v>71</v>
      </c>
      <c r="I74" s="42" t="str">
        <f aca="false">IF(D72=13,C72,C73)</f>
        <v>0-0</v>
      </c>
      <c r="J74" s="43"/>
      <c r="K74" s="44"/>
      <c r="L74" s="44"/>
      <c r="M74" s="44"/>
    </row>
    <row r="75" customFormat="false" ht="12.8" hidden="false" customHeight="false" outlineLevel="0" collapsed="false">
      <c r="F75" s="45"/>
      <c r="G75" s="41"/>
      <c r="H75" s="42" t="s">
        <v>72</v>
      </c>
      <c r="I75" s="42" t="str">
        <f aca="false">IF(D76=13,C76,C77)</f>
        <v>0-0</v>
      </c>
      <c r="J75" s="43"/>
      <c r="M75" s="47"/>
    </row>
    <row r="76" customFormat="false" ht="12.8" hidden="false" customHeight="false" outlineLevel="0" collapsed="false">
      <c r="A76" s="41" t="s">
        <v>73</v>
      </c>
      <c r="B76" s="42" t="s">
        <v>111</v>
      </c>
      <c r="C76" s="42" t="str">
        <f aca="false">Classement!B30&amp;"-"&amp;Classement!C30</f>
        <v>0-0</v>
      </c>
      <c r="D76" s="43"/>
      <c r="E76" s="44"/>
      <c r="F76" s="45"/>
      <c r="H76" s="48"/>
      <c r="M76" s="47"/>
    </row>
    <row r="77" customFormat="false" ht="12.8" hidden="false" customHeight="false" outlineLevel="0" collapsed="false">
      <c r="A77" s="41"/>
      <c r="B77" s="42" t="s">
        <v>112</v>
      </c>
      <c r="C77" s="42" t="str">
        <f aca="false">Classement!B31&amp;"-"&amp;Classement!C31</f>
        <v>0-0</v>
      </c>
      <c r="D77" s="43"/>
      <c r="H77" s="48"/>
      <c r="M77" s="47"/>
    </row>
    <row r="78" customFormat="false" ht="12.8" hidden="false" customHeight="false" outlineLevel="0" collapsed="false">
      <c r="H78" s="49"/>
      <c r="I78" s="41" t="s">
        <v>76</v>
      </c>
      <c r="J78" s="42" t="s">
        <v>77</v>
      </c>
      <c r="K78" s="50" t="str">
        <f aca="false">IF(J74=13,IF(J75&lt;&gt;"",I75,""),I74)</f>
        <v>0-0</v>
      </c>
      <c r="L78" s="43"/>
      <c r="M78" s="47"/>
      <c r="N78" s="44"/>
      <c r="O78" s="41" t="s">
        <v>78</v>
      </c>
      <c r="P78" s="42" t="s">
        <v>79</v>
      </c>
      <c r="Q78" s="42" t="str">
        <f aca="false">IF(J74=13,I74,IF(J75&lt;&gt;"",I75,""))</f>
        <v/>
      </c>
      <c r="R78" s="43"/>
    </row>
    <row r="79" customFormat="false" ht="12.8" hidden="false" customHeight="false" outlineLevel="0" collapsed="false">
      <c r="H79" s="48"/>
      <c r="I79" s="41"/>
      <c r="J79" s="42" t="s">
        <v>80</v>
      </c>
      <c r="K79" s="50" t="str">
        <f aca="false">IF(J82=13,IF(J83&lt;&gt;"",I83,""),I82)</f>
        <v>0-0</v>
      </c>
      <c r="L79" s="43"/>
      <c r="M79" s="47"/>
      <c r="O79" s="41"/>
      <c r="P79" s="42" t="s">
        <v>81</v>
      </c>
      <c r="Q79" s="42" t="str">
        <f aca="false">IF(J82=13,I82,IF(J83&lt;&gt;"",I83,""))</f>
        <v/>
      </c>
      <c r="R79" s="43"/>
    </row>
    <row r="80" customFormat="false" ht="12.8" hidden="false" customHeight="false" outlineLevel="0" collapsed="false">
      <c r="A80" s="41" t="s">
        <v>82</v>
      </c>
      <c r="B80" s="42" t="s">
        <v>113</v>
      </c>
      <c r="C80" s="42" t="str">
        <f aca="false">Classement!B28&amp;"-"&amp;Classement!C28</f>
        <v>0-0</v>
      </c>
      <c r="D80" s="43"/>
      <c r="H80" s="48"/>
      <c r="M80" s="47"/>
    </row>
    <row r="81" customFormat="false" ht="12.8" hidden="false" customHeight="false" outlineLevel="0" collapsed="false">
      <c r="A81" s="41"/>
      <c r="B81" s="42" t="s">
        <v>114</v>
      </c>
      <c r="C81" s="42" t="str">
        <f aca="false">Classement!B33&amp;"-"&amp;Classement!C33</f>
        <v>0-0</v>
      </c>
      <c r="D81" s="43"/>
      <c r="E81" s="51"/>
      <c r="F81" s="45"/>
      <c r="H81" s="48"/>
      <c r="M81" s="47"/>
    </row>
    <row r="82" customFormat="false" ht="12.8" hidden="false" customHeight="false" outlineLevel="0" collapsed="false">
      <c r="F82" s="46"/>
      <c r="G82" s="41" t="s">
        <v>84</v>
      </c>
      <c r="H82" s="42" t="s">
        <v>85</v>
      </c>
      <c r="I82" s="42" t="str">
        <f aca="false">IF(D80=13,C80,C81)</f>
        <v>0-0</v>
      </c>
      <c r="J82" s="43"/>
      <c r="K82" s="44"/>
      <c r="L82" s="44"/>
      <c r="M82" s="52"/>
    </row>
    <row r="83" customFormat="false" ht="12.8" hidden="false" customHeight="false" outlineLevel="0" collapsed="false">
      <c r="F83" s="45"/>
      <c r="G83" s="41"/>
      <c r="H83" s="42" t="s">
        <v>86</v>
      </c>
      <c r="I83" s="42" t="str">
        <f aca="false">IF(D84=13,C84,C85)</f>
        <v>0-0</v>
      </c>
      <c r="J83" s="43"/>
    </row>
    <row r="84" customFormat="false" ht="12.8" hidden="false" customHeight="false" outlineLevel="0" collapsed="false">
      <c r="A84" s="41" t="s">
        <v>87</v>
      </c>
      <c r="B84" s="42" t="s">
        <v>115</v>
      </c>
      <c r="C84" s="42" t="str">
        <f aca="false">Classement!B29&amp;"-"&amp;Classement!C29</f>
        <v>1-0</v>
      </c>
      <c r="D84" s="43"/>
      <c r="E84" s="44"/>
      <c r="F84" s="45"/>
    </row>
    <row r="85" customFormat="false" ht="12.8" hidden="false" customHeight="false" outlineLevel="0" collapsed="false">
      <c r="A85" s="41"/>
      <c r="B85" s="42" t="s">
        <v>116</v>
      </c>
      <c r="C85" s="42" t="str">
        <f aca="false">Classement!B32&amp;"-"&amp;Classement!C32</f>
        <v>0-0</v>
      </c>
      <c r="D85" s="43"/>
    </row>
  </sheetData>
  <mergeCells count="36">
    <mergeCell ref="A1:R2"/>
    <mergeCell ref="A4:A5"/>
    <mergeCell ref="G6:G7"/>
    <mergeCell ref="A8:A9"/>
    <mergeCell ref="I10:I11"/>
    <mergeCell ref="O10:O11"/>
    <mergeCell ref="A12:A13"/>
    <mergeCell ref="G14:G15"/>
    <mergeCell ref="A16:A17"/>
    <mergeCell ref="A23:R24"/>
    <mergeCell ref="A26:A27"/>
    <mergeCell ref="G28:G29"/>
    <mergeCell ref="A30:A31"/>
    <mergeCell ref="I32:I33"/>
    <mergeCell ref="O32:O33"/>
    <mergeCell ref="A34:A35"/>
    <mergeCell ref="G36:G37"/>
    <mergeCell ref="A38:A39"/>
    <mergeCell ref="A46:R47"/>
    <mergeCell ref="A49:A50"/>
    <mergeCell ref="G51:G52"/>
    <mergeCell ref="A53:A54"/>
    <mergeCell ref="I55:I56"/>
    <mergeCell ref="O55:O56"/>
    <mergeCell ref="A57:A58"/>
    <mergeCell ref="G59:G60"/>
    <mergeCell ref="A61:A62"/>
    <mergeCell ref="A69:R70"/>
    <mergeCell ref="A72:A73"/>
    <mergeCell ref="G74:G75"/>
    <mergeCell ref="A76:A77"/>
    <mergeCell ref="I78:I79"/>
    <mergeCell ref="O78:O79"/>
    <mergeCell ref="A80:A81"/>
    <mergeCell ref="G82:G83"/>
    <mergeCell ref="A84:A85"/>
  </mergeCells>
  <conditionalFormatting sqref="B4:D85">
    <cfRule type="expression" priority="2" aboveAverage="0" equalAverage="0" bottom="0" percent="0" rank="0" text="" dxfId="3">
      <formula>Finales!$D4=13</formula>
    </cfRule>
  </conditionalFormatting>
  <conditionalFormatting sqref="H6:J85">
    <cfRule type="expression" priority="3" aboveAverage="0" equalAverage="0" bottom="0" percent="0" rank="0" text="" dxfId="3">
      <formula>Finales!$J6=13</formula>
    </cfRule>
  </conditionalFormatting>
  <conditionalFormatting sqref="J10:L11 J32:L33 J55:L56 J78:L79">
    <cfRule type="expression" priority="4" aboveAverage="0" equalAverage="0" bottom="0" percent="0" rank="0" text="" dxfId="3">
      <formula>Finales!$L10=13</formula>
    </cfRule>
  </conditionalFormatting>
  <conditionalFormatting sqref="P10:R79">
    <cfRule type="expression" priority="5" aboveAverage="0" equalAverage="0" bottom="0" percent="0" rank="0" text="" dxfId="3">
      <formula>Finales!$R10=13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6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3" activeCellId="0" sqref="B3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63.2"/>
    <col collapsed="false" customWidth="true" hidden="false" outlineLevel="0" max="3" min="3" style="1" width="9.35"/>
    <col collapsed="false" customWidth="true" hidden="false" outlineLevel="0" max="4" min="4" style="1" width="11.95"/>
    <col collapsed="false" customWidth="true" hidden="false" outlineLevel="0" max="5" min="5" style="1" width="20.45"/>
    <col collapsed="false" customWidth="true" hidden="false" outlineLevel="0" max="6" min="6" style="1" width="9.35"/>
    <col collapsed="false" customWidth="true" hidden="false" outlineLevel="0" max="7" min="7" style="1" width="11.95"/>
    <col collapsed="false" customWidth="true" hidden="false" outlineLevel="0" max="8" min="8" style="1" width="20.45"/>
    <col collapsed="false" customWidth="true" hidden="false" outlineLevel="0" max="9" min="9" style="1" width="9.35"/>
    <col collapsed="false" customWidth="true" hidden="false" outlineLevel="0" max="10" min="10" style="1" width="11.95"/>
    <col collapsed="false" customWidth="true" hidden="false" outlineLevel="0" max="11" min="11" style="1" width="20.45"/>
    <col collapsed="false" customWidth="true" hidden="false" outlineLevel="0" max="12" min="12" style="1" width="9.35"/>
    <col collapsed="false" customWidth="true" hidden="false" outlineLevel="0" max="13" min="13" style="1" width="11.95"/>
    <col collapsed="false" customWidth="true" hidden="false" outlineLevel="0" max="14" min="14" style="1" width="20.45"/>
    <col collapsed="false" customWidth="true" hidden="false" outlineLevel="0" max="15" min="15" style="1" width="9.35"/>
    <col collapsed="false" customWidth="true" hidden="false" outlineLevel="0" max="16" min="16" style="1" width="12.98"/>
    <col collapsed="false" customWidth="true" hidden="false" outlineLevel="0" max="17" min="17" style="1" width="18.73"/>
  </cols>
  <sheetData>
    <row r="1" customFormat="false" ht="24.45" hidden="false" customHeight="false" outlineLevel="0" collapsed="false">
      <c r="A1" s="12" t="s">
        <v>16</v>
      </c>
      <c r="B1" s="12"/>
      <c r="C1" s="13" t="s">
        <v>17</v>
      </c>
      <c r="D1" s="13"/>
      <c r="E1" s="13"/>
      <c r="F1" s="13" t="s">
        <v>18</v>
      </c>
      <c r="G1" s="13"/>
      <c r="H1" s="13"/>
      <c r="I1" s="13" t="s">
        <v>19</v>
      </c>
      <c r="J1" s="13"/>
      <c r="K1" s="13"/>
      <c r="L1" s="13" t="s">
        <v>20</v>
      </c>
      <c r="M1" s="13"/>
      <c r="N1" s="13"/>
      <c r="O1" s="13" t="s">
        <v>21</v>
      </c>
      <c r="P1" s="13"/>
      <c r="Q1" s="13"/>
    </row>
    <row r="2" customFormat="false" ht="24.45" hidden="false" customHeight="false" outlineLevel="0" collapsed="false">
      <c r="A2" s="12" t="s">
        <v>22</v>
      </c>
      <c r="B2" s="12" t="s">
        <v>23</v>
      </c>
      <c r="C2" s="12" t="s">
        <v>24</v>
      </c>
      <c r="D2" s="12" t="s">
        <v>25</v>
      </c>
      <c r="E2" s="12" t="s">
        <v>26</v>
      </c>
      <c r="F2" s="12" t="s">
        <v>24</v>
      </c>
      <c r="G2" s="12" t="s">
        <v>25</v>
      </c>
      <c r="H2" s="12" t="s">
        <v>26</v>
      </c>
      <c r="I2" s="12" t="s">
        <v>24</v>
      </c>
      <c r="J2" s="12" t="s">
        <v>25</v>
      </c>
      <c r="K2" s="12" t="s">
        <v>26</v>
      </c>
      <c r="L2" s="12" t="s">
        <v>24</v>
      </c>
      <c r="M2" s="12" t="s">
        <v>25</v>
      </c>
      <c r="N2" s="12" t="s">
        <v>26</v>
      </c>
      <c r="O2" s="12" t="s">
        <v>24</v>
      </c>
      <c r="P2" s="12" t="s">
        <v>27</v>
      </c>
      <c r="Q2" s="12" t="s">
        <v>28</v>
      </c>
    </row>
    <row r="3" customFormat="false" ht="18.55" hidden="false" customHeight="false" outlineLevel="0" collapsed="false">
      <c r="A3" s="14" t="n">
        <v>1</v>
      </c>
      <c r="C3" s="15" t="n">
        <f aca="false">SUM(_xlfn.IFNA(INDEX('Mène 1'!$D$5:$D$34,MATCH($A3,'Mène 1'!$B$5:$B$34,0),1),0) , _xlfn.IFNA(INDEX('Mène 1'!$B$5:$B$34,MATCH($A3,'Mène 1'!$D$5:$D$34,0),1),0))</f>
        <v>0</v>
      </c>
      <c r="D3" s="15" t="n">
        <f aca="false">SUM(_xlfn.IFNA(INDEX('Mène 1'!$F$5:$F$34,MATCH($A3,'Mène 1'!$B$5:$B$34,0),1),0) , _xlfn.IFNA(INDEX('Mène 1'!$G$5:$G$34,MATCH($A3,'Mène 1'!$D$5:$D$34,0),1),0))</f>
        <v>0</v>
      </c>
      <c r="E3" s="15" t="n">
        <f aca="false">SUM(_xlfn.IFNA(INDEX('Mène 1'!$G$5:$G$34,MATCH($A3,'Mène 1'!$B$5:$B$34,0),1),0) , _xlfn.IFNA(INDEX('Mène 1'!$F$5:$F$34,MATCH($A3,'Mène 1'!$D$5:$D$34,0),1),0))</f>
        <v>0</v>
      </c>
      <c r="F3" s="15" t="n">
        <f aca="false">SUM(_xlfn.IFNA(INDEX('Mène 2'!$D$5:$D$34,MATCH($A3,'Mène 2'!$B$5:$B$34,0),1),0) , _xlfn.IFNA(INDEX('Mène 2'!$B$5:$B$34,MATCH($A3,'Mène 2'!$D$5:$D$34,0),1),0))</f>
        <v>0</v>
      </c>
      <c r="G3" s="15" t="n">
        <f aca="false">SUM(_xlfn.IFNA(INDEX('Mène 2'!$F$5:$F$34,MATCH($A3,'Mène 2'!$B$5:$B$34,0),1),0) , _xlfn.IFNA(INDEX('Mène 2'!$G$5:$G$34,MATCH($A3,'Mène 2'!$D$5:$D$34,0),1),0))</f>
        <v>0</v>
      </c>
      <c r="H3" s="15" t="n">
        <f aca="false">SUM(_xlfn.IFNA(INDEX('Mène 2'!$G$5:$G$34,MATCH($A3,'Mène 2'!$B$5:$B$34,0),1),0) , _xlfn.IFNA(INDEX('Mène 2'!$F$5:$F$34,MATCH($A3,'Mène 2'!$D$5:$D$34,0),1),0))</f>
        <v>0</v>
      </c>
      <c r="I3" s="15" t="n">
        <f aca="false">SUM(_xlfn.IFNA(INDEX('Mène 3'!$D$5:$D$34,MATCH($A3,'Mène 3'!$B$5:$B$34,0),1),0) , _xlfn.IFNA(INDEX('Mène 3'!$B$5:$B$34,MATCH($A3,'Mène 3'!$D$5:$D$34,0),1),0))</f>
        <v>0</v>
      </c>
      <c r="J3" s="15" t="n">
        <f aca="false">SUM(_xlfn.IFNA(INDEX('Mène 3'!$F$5:$F$34,MATCH($A3,'Mène 3'!$B$5:$B$34,0),1),0) , _xlfn.IFNA(INDEX('Mène 3'!$G$5:$G$34,MATCH($A3,'Mène 3'!$D$5:$D$34,0),1),0))</f>
        <v>0</v>
      </c>
      <c r="K3" s="15" t="n">
        <f aca="false">SUM(_xlfn.IFNA(INDEX('Mène 3'!$G$5:$G$34,MATCH($A3,'Mène 3'!$B$5:$B$34,0),1),0) , _xlfn.IFNA(INDEX('Mène 3'!$F$5:$F$34,MATCH($A3,'Mène 3'!$D$5:$D$34,0),1),0))</f>
        <v>0</v>
      </c>
      <c r="L3" s="15" t="n">
        <f aca="false">SUM(_xlfn.IFNA(INDEX('Mène 4'!$D$5:$D$34,MATCH($A3,'Mène 4'!$B$5:$B$34,0),1),0) , _xlfn.IFNA(INDEX('Mène 4'!$B$5:$B$34,MATCH($A3,'Mène 4'!$D$5:$D$34,0),1),0))</f>
        <v>0</v>
      </c>
      <c r="M3" s="15" t="n">
        <f aca="false">SUM(_xlfn.IFNA(INDEX('Mène 4'!$F$5:$F$34,MATCH($A3,'Mène 4'!$B$5:$B$34,0),1),0) , _xlfn.IFNA(INDEX('Mène 4'!$G$5:$G$34,MATCH($A3,'Mène 4'!$D$5:$D$34,0),1),0))</f>
        <v>0</v>
      </c>
      <c r="N3" s="15" t="n">
        <f aca="false">SUM(_xlfn.IFNA(INDEX('Mène 4'!$G$5:$G$34,MATCH($A3,'Mène 4'!$B$5:$B$34,0),1),0) , _xlfn.IFNA(INDEX('Mène 4'!$F$5:$F$34,MATCH($A3,'Mène 4'!$D$5:$D$34,0),1),0))</f>
        <v>0</v>
      </c>
      <c r="O3" s="15" t="n">
        <f aca="false">SUM(_xlfn.IFNA(INDEX('Mène 5'!$D$5:$D$34,MATCH($A3,'Mène 5'!$B$5:$B$34,0),1),0) , _xlfn.IFNA(INDEX('Mène 5'!$B$5:$B$34,MATCH($A3,'Mène 5'!$D$5:$D$34,0),1),0))</f>
        <v>0</v>
      </c>
      <c r="P3" s="15" t="n">
        <f aca="false">SUM(_xlfn.IFNA(INDEX('Mène 5'!$F$5:$F$34,MATCH($A3,'Mène 5'!$B$5:$B$34,0),1),0) , _xlfn.IFNA(INDEX('Mène 5'!$G$5:$G$34,MATCH($A3,'Mène 5'!$D$5:$D$34,0),1),0))</f>
        <v>0</v>
      </c>
      <c r="Q3" s="15" t="n">
        <f aca="false">SUM(_xlfn.IFNA(INDEX('Mène 5'!$G$5:$G$34,MATCH($A3,'Mène 5'!$B$5:$B$34,0),1),0) , _xlfn.IFNA(INDEX('Mène 5'!$F$5:$F$34,MATCH($A3,'Mène 5'!$D$5:$D$34,0),1),0))</f>
        <v>0</v>
      </c>
    </row>
    <row r="4" customFormat="false" ht="18.55" hidden="false" customHeight="false" outlineLevel="0" collapsed="false">
      <c r="A4" s="14" t="n">
        <v>2</v>
      </c>
      <c r="B4" s="16"/>
      <c r="C4" s="15" t="n">
        <f aca="false">SUM(_xlfn.IFNA(INDEX('Mène 1'!$D$5:$D$34,MATCH($A4,'Mène 1'!$B$5:$B$34,0),1),0) , _xlfn.IFNA(INDEX('Mène 1'!$B$5:$B$34,MATCH($A4,'Mène 1'!$D$5:$D$34,0),1),0))</f>
        <v>0</v>
      </c>
      <c r="D4" s="15" t="n">
        <f aca="false">SUM(_xlfn.IFNA(INDEX('Mène 1'!$F$5:$F$34,MATCH($A4,'Mène 1'!$B$5:$B$34,0),1),0) , _xlfn.IFNA(INDEX('Mène 1'!$G$5:$G$34,MATCH($A4,'Mène 1'!$D$5:$D$34,0),1),0))</f>
        <v>0</v>
      </c>
      <c r="E4" s="15" t="n">
        <f aca="false">SUM(_xlfn.IFNA(INDEX('Mène 1'!$G$5:$G$34,MATCH($A4,'Mène 1'!$B$5:$B$34,0),1),0) , _xlfn.IFNA(INDEX('Mène 1'!$F$5:$F$34,MATCH($A4,'Mène 1'!$D$5:$D$34,0),1),0))</f>
        <v>0</v>
      </c>
      <c r="F4" s="15" t="n">
        <f aca="false">SUM(_xlfn.IFNA(INDEX('Mène 2'!$D$5:$D$34,MATCH($A4,'Mène 2'!$B$5:$B$34,0),1),0) , _xlfn.IFNA(INDEX('Mène 2'!$B$5:$B$34,MATCH($A4,'Mène 2'!$D$5:$D$34,0),1),0))</f>
        <v>0</v>
      </c>
      <c r="G4" s="15" t="n">
        <f aca="false">SUM(_xlfn.IFNA(INDEX('Mène 2'!$F$5:$F$34,MATCH($A4,'Mène 2'!$B$5:$B$34,0),1),0) , _xlfn.IFNA(INDEX('Mène 2'!$G$5:$G$34,MATCH($A4,'Mène 2'!$D$5:$D$34,0),1),0))</f>
        <v>0</v>
      </c>
      <c r="H4" s="15" t="n">
        <f aca="false">SUM(_xlfn.IFNA(INDEX('Mène 2'!$G$5:$G$34,MATCH($A4,'Mène 2'!$B$5:$B$34,0),1),0) , _xlfn.IFNA(INDEX('Mène 2'!$F$5:$F$34,MATCH($A4,'Mène 2'!$D$5:$D$34,0),1),0))</f>
        <v>0</v>
      </c>
      <c r="I4" s="15" t="n">
        <f aca="false">SUM(_xlfn.IFNA(INDEX('Mène 3'!$D$5:$D$34,MATCH($A4,'Mène 3'!$B$5:$B$34,0),1),0) , _xlfn.IFNA(INDEX('Mène 3'!$B$5:$B$34,MATCH($A4,'Mène 3'!$D$5:$D$34,0),1),0))</f>
        <v>0</v>
      </c>
      <c r="J4" s="15" t="n">
        <f aca="false">SUM(_xlfn.IFNA(INDEX('Mène 3'!$F$5:$F$34,MATCH($A4,'Mène 3'!$B$5:$B$34,0),1),0) , _xlfn.IFNA(INDEX('Mène 3'!$G$5:$G$34,MATCH($A4,'Mène 3'!$D$5:$D$34,0),1),0))</f>
        <v>0</v>
      </c>
      <c r="K4" s="15" t="n">
        <f aca="false">SUM(_xlfn.IFNA(INDEX('Mène 3'!$G$5:$G$34,MATCH($A4,'Mène 3'!$B$5:$B$34,0),1),0) , _xlfn.IFNA(INDEX('Mène 3'!$F$5:$F$34,MATCH($A4,'Mène 3'!$D$5:$D$34,0),1),0))</f>
        <v>0</v>
      </c>
      <c r="L4" s="15" t="n">
        <f aca="false">SUM(_xlfn.IFNA(INDEX('Mène 4'!$D$5:$D$34,MATCH($A4,'Mène 4'!$B$5:$B$34,0),1),0) , _xlfn.IFNA(INDEX('Mène 4'!$B$5:$B$34,MATCH($A4,'Mène 4'!$D$5:$D$34,0),1),0))</f>
        <v>0</v>
      </c>
      <c r="M4" s="15" t="n">
        <f aca="false">SUM(_xlfn.IFNA(INDEX('Mène 4'!$F$5:$F$34,MATCH($A4,'Mène 4'!$B$5:$B$34,0),1),0) , _xlfn.IFNA(INDEX('Mène 4'!$G$5:$G$34,MATCH($A4,'Mène 4'!$D$5:$D$34,0),1),0))</f>
        <v>0</v>
      </c>
      <c r="N4" s="15" t="n">
        <f aca="false">SUM(_xlfn.IFNA(INDEX('Mène 4'!$G$5:$G$34,MATCH($A4,'Mène 4'!$B$5:$B$34,0),1),0) , _xlfn.IFNA(INDEX('Mène 4'!$F$5:$F$34,MATCH($A4,'Mène 4'!$D$5:$D$34,0),1),0))</f>
        <v>0</v>
      </c>
      <c r="O4" s="15" t="n">
        <f aca="false">SUM(_xlfn.IFNA(INDEX('Mène 5'!$D$5:$D$34,MATCH($A4,'Mène 5'!$B$5:$B$34,0),1),0) , _xlfn.IFNA(INDEX('Mène 5'!$B$5:$B$34,MATCH($A4,'Mène 5'!$D$5:$D$34,0),1),0))</f>
        <v>0</v>
      </c>
      <c r="P4" s="15" t="n">
        <f aca="false">SUM(_xlfn.IFNA(INDEX('Mène 5'!$F$5:$F$34,MATCH($A4,'Mène 5'!$B$5:$B$34,0),1),0) , _xlfn.IFNA(INDEX('Mène 5'!$G$5:$G$34,MATCH($A4,'Mène 5'!$D$5:$D$34,0),1),0))</f>
        <v>0</v>
      </c>
      <c r="Q4" s="15" t="n">
        <f aca="false">SUM(_xlfn.IFNA(INDEX('Mène 5'!$G$5:$G$34,MATCH($A4,'Mène 5'!$B$5:$B$34,0),1),0) , _xlfn.IFNA(INDEX('Mène 5'!$F$5:$F$34,MATCH($A4,'Mène 5'!$D$5:$D$34,0),1),0))</f>
        <v>0</v>
      </c>
    </row>
    <row r="5" customFormat="false" ht="18.55" hidden="false" customHeight="false" outlineLevel="0" collapsed="false">
      <c r="A5" s="14" t="n">
        <v>3</v>
      </c>
      <c r="B5" s="16"/>
      <c r="C5" s="15" t="n">
        <f aca="false">SUM(_xlfn.IFNA(INDEX('Mène 1'!$D$5:$D$34,MATCH($A5,'Mène 1'!$B$5:$B$34,0),1),0) , _xlfn.IFNA(INDEX('Mène 1'!$B$5:$B$34,MATCH($A5,'Mène 1'!$D$5:$D$34,0),1),0))</f>
        <v>0</v>
      </c>
      <c r="D5" s="15" t="n">
        <f aca="false">SUM(_xlfn.IFNA(INDEX('Mène 1'!$F$5:$F$34,MATCH($A5,'Mène 1'!$B$5:$B$34,0),1),0) , _xlfn.IFNA(INDEX('Mène 1'!$G$5:$G$34,MATCH($A5,'Mène 1'!$D$5:$D$34,0),1),0))</f>
        <v>0</v>
      </c>
      <c r="E5" s="15" t="n">
        <f aca="false">SUM(_xlfn.IFNA(INDEX('Mène 1'!$G$5:$G$34,MATCH($A5,'Mène 1'!$B$5:$B$34,0),1),0) , _xlfn.IFNA(INDEX('Mène 1'!$F$5:$F$34,MATCH($A5,'Mène 1'!$D$5:$D$34,0),1),0))</f>
        <v>0</v>
      </c>
      <c r="F5" s="15" t="n">
        <f aca="false">SUM(_xlfn.IFNA(INDEX('Mène 2'!$D$5:$D$34,MATCH($A5,'Mène 2'!$B$5:$B$34,0),1),0) , _xlfn.IFNA(INDEX('Mène 2'!$B$5:$B$34,MATCH($A5,'Mène 2'!$D$5:$D$34,0),1),0))</f>
        <v>0</v>
      </c>
      <c r="G5" s="15" t="n">
        <f aca="false">SUM(_xlfn.IFNA(INDEX('Mène 2'!$F$5:$F$34,MATCH($A5,'Mène 2'!$B$5:$B$34,0),1),0) , _xlfn.IFNA(INDEX('Mène 2'!$G$5:$G$34,MATCH($A5,'Mène 2'!$D$5:$D$34,0),1),0))</f>
        <v>0</v>
      </c>
      <c r="H5" s="15" t="n">
        <f aca="false">SUM(_xlfn.IFNA(INDEX('Mène 2'!$G$5:$G$34,MATCH($A5,'Mène 2'!$B$5:$B$34,0),1),0) , _xlfn.IFNA(INDEX('Mène 2'!$F$5:$F$34,MATCH($A5,'Mène 2'!$D$5:$D$34,0),1),0))</f>
        <v>0</v>
      </c>
      <c r="I5" s="15" t="n">
        <f aca="false">SUM(_xlfn.IFNA(INDEX('Mène 3'!$D$5:$D$34,MATCH($A5,'Mène 3'!$B$5:$B$34,0),1),0) , _xlfn.IFNA(INDEX('Mène 3'!$B$5:$B$34,MATCH($A5,'Mène 3'!$D$5:$D$34,0),1),0))</f>
        <v>0</v>
      </c>
      <c r="J5" s="15" t="n">
        <f aca="false">SUM(_xlfn.IFNA(INDEX('Mène 3'!$F$5:$F$34,MATCH($A5,'Mène 3'!$B$5:$B$34,0),1),0) , _xlfn.IFNA(INDEX('Mène 3'!$G$5:$G$34,MATCH($A5,'Mène 3'!$D$5:$D$34,0),1),0))</f>
        <v>0</v>
      </c>
      <c r="K5" s="15" t="n">
        <f aca="false">SUM(_xlfn.IFNA(INDEX('Mène 3'!$G$5:$G$34,MATCH($A5,'Mène 3'!$B$5:$B$34,0),1),0) , _xlfn.IFNA(INDEX('Mène 3'!$F$5:$F$34,MATCH($A5,'Mène 3'!$D$5:$D$34,0),1),0))</f>
        <v>0</v>
      </c>
      <c r="L5" s="15" t="n">
        <f aca="false">SUM(_xlfn.IFNA(INDEX('Mène 4'!$D$5:$D$34,MATCH($A5,'Mène 4'!$B$5:$B$34,0),1),0) , _xlfn.IFNA(INDEX('Mène 4'!$B$5:$B$34,MATCH($A5,'Mène 4'!$D$5:$D$34,0),1),0))</f>
        <v>0</v>
      </c>
      <c r="M5" s="15" t="n">
        <f aca="false">SUM(_xlfn.IFNA(INDEX('Mène 4'!$F$5:$F$34,MATCH($A5,'Mène 4'!$B$5:$B$34,0),1),0) , _xlfn.IFNA(INDEX('Mène 4'!$G$5:$G$34,MATCH($A5,'Mène 4'!$D$5:$D$34,0),1),0))</f>
        <v>0</v>
      </c>
      <c r="N5" s="15" t="n">
        <f aca="false">SUM(_xlfn.IFNA(INDEX('Mène 4'!$G$5:$G$34,MATCH($A5,'Mène 4'!$B$5:$B$34,0),1),0) , _xlfn.IFNA(INDEX('Mène 4'!$F$5:$F$34,MATCH($A5,'Mène 4'!$D$5:$D$34,0),1),0))</f>
        <v>0</v>
      </c>
      <c r="O5" s="15" t="n">
        <f aca="false">SUM(_xlfn.IFNA(INDEX('Mène 5'!$D$5:$D$34,MATCH($A5,'Mène 5'!$B$5:$B$34,0),1),0) , _xlfn.IFNA(INDEX('Mène 5'!$B$5:$B$34,MATCH($A5,'Mène 5'!$D$5:$D$34,0),1),0))</f>
        <v>0</v>
      </c>
      <c r="P5" s="15" t="n">
        <f aca="false">SUM(_xlfn.IFNA(INDEX('Mène 5'!$F$5:$F$34,MATCH($A5,'Mène 5'!$B$5:$B$34,0),1),0) , _xlfn.IFNA(INDEX('Mène 5'!$G$5:$G$34,MATCH($A5,'Mène 5'!$D$5:$D$34,0),1),0))</f>
        <v>0</v>
      </c>
      <c r="Q5" s="15" t="n">
        <f aca="false">SUM(_xlfn.IFNA(INDEX('Mène 5'!$G$5:$G$34,MATCH($A5,'Mène 5'!$B$5:$B$34,0),1),0) , _xlfn.IFNA(INDEX('Mène 5'!$F$5:$F$34,MATCH($A5,'Mène 5'!$D$5:$D$34,0),1),0))</f>
        <v>0</v>
      </c>
    </row>
    <row r="6" customFormat="false" ht="18.55" hidden="false" customHeight="false" outlineLevel="0" collapsed="false">
      <c r="A6" s="14" t="n">
        <v>4</v>
      </c>
      <c r="B6" s="16"/>
      <c r="C6" s="15" t="n">
        <f aca="false">SUM(_xlfn.IFNA(INDEX('Mène 1'!$D$5:$D$34,MATCH($A6,'Mène 1'!$B$5:$B$34,0),1),0) , _xlfn.IFNA(INDEX('Mène 1'!$B$5:$B$34,MATCH($A6,'Mène 1'!$D$5:$D$34,0),1),0))</f>
        <v>0</v>
      </c>
      <c r="D6" s="15" t="n">
        <f aca="false">SUM(_xlfn.IFNA(INDEX('Mène 1'!$F$5:$F$34,MATCH($A6,'Mène 1'!$B$5:$B$34,0),1),0) , _xlfn.IFNA(INDEX('Mène 1'!$G$5:$G$34,MATCH($A6,'Mène 1'!$D$5:$D$34,0),1),0))</f>
        <v>0</v>
      </c>
      <c r="E6" s="15" t="n">
        <f aca="false">SUM(_xlfn.IFNA(INDEX('Mène 1'!$G$5:$G$34,MATCH($A6,'Mène 1'!$B$5:$B$34,0),1),0) , _xlfn.IFNA(INDEX('Mène 1'!$F$5:$F$34,MATCH($A6,'Mène 1'!$D$5:$D$34,0),1),0))</f>
        <v>0</v>
      </c>
      <c r="F6" s="15" t="n">
        <f aca="false">SUM(_xlfn.IFNA(INDEX('Mène 2'!$D$5:$D$34,MATCH($A6,'Mène 2'!$B$5:$B$34,0),1),0) , _xlfn.IFNA(INDEX('Mène 2'!$B$5:$B$34,MATCH($A6,'Mène 2'!$D$5:$D$34,0),1),0))</f>
        <v>0</v>
      </c>
      <c r="G6" s="15" t="n">
        <f aca="false">SUM(_xlfn.IFNA(INDEX('Mène 2'!$F$5:$F$34,MATCH($A6,'Mène 2'!$B$5:$B$34,0),1),0) , _xlfn.IFNA(INDEX('Mène 2'!$G$5:$G$34,MATCH($A6,'Mène 2'!$D$5:$D$34,0),1),0))</f>
        <v>0</v>
      </c>
      <c r="H6" s="15" t="n">
        <f aca="false">SUM(_xlfn.IFNA(INDEX('Mène 2'!$G$5:$G$34,MATCH($A6,'Mène 2'!$B$5:$B$34,0),1),0) , _xlfn.IFNA(INDEX('Mène 2'!$F$5:$F$34,MATCH($A6,'Mène 2'!$D$5:$D$34,0),1),0))</f>
        <v>0</v>
      </c>
      <c r="I6" s="15" t="n">
        <f aca="false">SUM(_xlfn.IFNA(INDEX('Mène 3'!$D$5:$D$34,MATCH($A6,'Mène 3'!$B$5:$B$34,0),1),0) , _xlfn.IFNA(INDEX('Mène 3'!$B$5:$B$34,MATCH($A6,'Mène 3'!$D$5:$D$34,0),1),0))</f>
        <v>0</v>
      </c>
      <c r="J6" s="15" t="n">
        <f aca="false">SUM(_xlfn.IFNA(INDEX('Mène 3'!$F$5:$F$34,MATCH($A6,'Mène 3'!$B$5:$B$34,0),1),0) , _xlfn.IFNA(INDEX('Mène 3'!$G$5:$G$34,MATCH($A6,'Mène 3'!$D$5:$D$34,0),1),0))</f>
        <v>0</v>
      </c>
      <c r="K6" s="15" t="n">
        <f aca="false">SUM(_xlfn.IFNA(INDEX('Mène 3'!$G$5:$G$34,MATCH($A6,'Mène 3'!$B$5:$B$34,0),1),0) , _xlfn.IFNA(INDEX('Mène 3'!$F$5:$F$34,MATCH($A6,'Mène 3'!$D$5:$D$34,0),1),0))</f>
        <v>0</v>
      </c>
      <c r="L6" s="15" t="n">
        <f aca="false">SUM(_xlfn.IFNA(INDEX('Mène 4'!$D$5:$D$34,MATCH($A6,'Mène 4'!$B$5:$B$34,0),1),0) , _xlfn.IFNA(INDEX('Mène 4'!$B$5:$B$34,MATCH($A6,'Mène 4'!$D$5:$D$34,0),1),0))</f>
        <v>0</v>
      </c>
      <c r="M6" s="15" t="n">
        <f aca="false">SUM(_xlfn.IFNA(INDEX('Mène 4'!$F$5:$F$34,MATCH($A6,'Mène 4'!$B$5:$B$34,0),1),0) , _xlfn.IFNA(INDEX('Mène 4'!$G$5:$G$34,MATCH($A6,'Mène 4'!$D$5:$D$34,0),1),0))</f>
        <v>0</v>
      </c>
      <c r="N6" s="15" t="n">
        <f aca="false">SUM(_xlfn.IFNA(INDEX('Mène 4'!$G$5:$G$34,MATCH($A6,'Mène 4'!$B$5:$B$34,0),1),0) , _xlfn.IFNA(INDEX('Mène 4'!$F$5:$F$34,MATCH($A6,'Mène 4'!$D$5:$D$34,0),1),0))</f>
        <v>0</v>
      </c>
      <c r="O6" s="15" t="n">
        <f aca="false">SUM(_xlfn.IFNA(INDEX('Mène 5'!$D$5:$D$34,MATCH($A6,'Mène 5'!$B$5:$B$34,0),1),0) , _xlfn.IFNA(INDEX('Mène 5'!$B$5:$B$34,MATCH($A6,'Mène 5'!$D$5:$D$34,0),1),0))</f>
        <v>0</v>
      </c>
      <c r="P6" s="15" t="n">
        <f aca="false">SUM(_xlfn.IFNA(INDEX('Mène 5'!$F$5:$F$34,MATCH($A6,'Mène 5'!$B$5:$B$34,0),1),0) , _xlfn.IFNA(INDEX('Mène 5'!$G$5:$G$34,MATCH($A6,'Mène 5'!$D$5:$D$34,0),1),0))</f>
        <v>0</v>
      </c>
      <c r="Q6" s="15" t="n">
        <f aca="false">SUM(_xlfn.IFNA(INDEX('Mène 5'!$G$5:$G$34,MATCH($A6,'Mène 5'!$B$5:$B$34,0),1),0) , _xlfn.IFNA(INDEX('Mène 5'!$F$5:$F$34,MATCH($A6,'Mène 5'!$D$5:$D$34,0),1),0))</f>
        <v>0</v>
      </c>
    </row>
    <row r="7" customFormat="false" ht="18.55" hidden="false" customHeight="false" outlineLevel="0" collapsed="false">
      <c r="A7" s="14" t="n">
        <v>5</v>
      </c>
      <c r="B7" s="16"/>
      <c r="C7" s="15" t="n">
        <f aca="false">SUM(_xlfn.IFNA(INDEX('Mène 1'!$D$5:$D$34,MATCH($A7,'Mène 1'!$B$5:$B$34,0),1),0) , _xlfn.IFNA(INDEX('Mène 1'!$B$5:$B$34,MATCH($A7,'Mène 1'!$D$5:$D$34,0),1),0))</f>
        <v>0</v>
      </c>
      <c r="D7" s="15" t="n">
        <f aca="false">SUM(_xlfn.IFNA(INDEX('Mène 1'!$F$5:$F$34,MATCH($A7,'Mène 1'!$B$5:$B$34,0),1),0) , _xlfn.IFNA(INDEX('Mène 1'!$G$5:$G$34,MATCH($A7,'Mène 1'!$D$5:$D$34,0),1),0))</f>
        <v>0</v>
      </c>
      <c r="E7" s="15" t="n">
        <f aca="false">SUM(_xlfn.IFNA(INDEX('Mène 1'!$G$5:$G$34,MATCH($A7,'Mène 1'!$B$5:$B$34,0),1),0) , _xlfn.IFNA(INDEX('Mène 1'!$F$5:$F$34,MATCH($A7,'Mène 1'!$D$5:$D$34,0),1),0))</f>
        <v>0</v>
      </c>
      <c r="F7" s="15" t="n">
        <f aca="false">SUM(_xlfn.IFNA(INDEX('Mène 2'!$D$5:$D$34,MATCH($A7,'Mène 2'!$B$5:$B$34,0),1),0) , _xlfn.IFNA(INDEX('Mène 2'!$B$5:$B$34,MATCH($A7,'Mène 2'!$D$5:$D$34,0),1),0))</f>
        <v>0</v>
      </c>
      <c r="G7" s="15" t="n">
        <f aca="false">SUM(_xlfn.IFNA(INDEX('Mène 2'!$F$5:$F$34,MATCH($A7,'Mène 2'!$B$5:$B$34,0),1),0) , _xlfn.IFNA(INDEX('Mène 2'!$G$5:$G$34,MATCH($A7,'Mène 2'!$D$5:$D$34,0),1),0))</f>
        <v>0</v>
      </c>
      <c r="H7" s="15" t="n">
        <f aca="false">SUM(_xlfn.IFNA(INDEX('Mène 2'!$G$5:$G$34,MATCH($A7,'Mène 2'!$B$5:$B$34,0),1),0) , _xlfn.IFNA(INDEX('Mène 2'!$F$5:$F$34,MATCH($A7,'Mène 2'!$D$5:$D$34,0),1),0))</f>
        <v>0</v>
      </c>
      <c r="I7" s="15" t="n">
        <f aca="false">SUM(_xlfn.IFNA(INDEX('Mène 3'!$D$5:$D$34,MATCH($A7,'Mène 3'!$B$5:$B$34,0),1),0) , _xlfn.IFNA(INDEX('Mène 3'!$B$5:$B$34,MATCH($A7,'Mène 3'!$D$5:$D$34,0),1),0))</f>
        <v>0</v>
      </c>
      <c r="J7" s="15" t="n">
        <f aca="false">SUM(_xlfn.IFNA(INDEX('Mène 3'!$F$5:$F$34,MATCH($A7,'Mène 3'!$B$5:$B$34,0),1),0) , _xlfn.IFNA(INDEX('Mène 3'!$G$5:$G$34,MATCH($A7,'Mène 3'!$D$5:$D$34,0),1),0))</f>
        <v>0</v>
      </c>
      <c r="K7" s="15" t="n">
        <f aca="false">SUM(_xlfn.IFNA(INDEX('Mène 3'!$G$5:$G$34,MATCH($A7,'Mène 3'!$B$5:$B$34,0),1),0) , _xlfn.IFNA(INDEX('Mène 3'!$F$5:$F$34,MATCH($A7,'Mène 3'!$D$5:$D$34,0),1),0))</f>
        <v>0</v>
      </c>
      <c r="L7" s="15" t="n">
        <f aca="false">SUM(_xlfn.IFNA(INDEX('Mène 4'!$D$5:$D$34,MATCH($A7,'Mène 4'!$B$5:$B$34,0),1),0) , _xlfn.IFNA(INDEX('Mène 4'!$B$5:$B$34,MATCH($A7,'Mène 4'!$D$5:$D$34,0),1),0))</f>
        <v>0</v>
      </c>
      <c r="M7" s="15" t="n">
        <f aca="false">SUM(_xlfn.IFNA(INDEX('Mène 4'!$F$5:$F$34,MATCH($A7,'Mène 4'!$B$5:$B$34,0),1),0) , _xlfn.IFNA(INDEX('Mène 4'!$G$5:$G$34,MATCH($A7,'Mène 4'!$D$5:$D$34,0),1),0))</f>
        <v>0</v>
      </c>
      <c r="N7" s="15" t="n">
        <f aca="false">SUM(_xlfn.IFNA(INDEX('Mène 4'!$G$5:$G$34,MATCH($A7,'Mène 4'!$B$5:$B$34,0),1),0) , _xlfn.IFNA(INDEX('Mène 4'!$F$5:$F$34,MATCH($A7,'Mène 4'!$D$5:$D$34,0),1),0))</f>
        <v>0</v>
      </c>
      <c r="O7" s="15" t="n">
        <f aca="false">SUM(_xlfn.IFNA(INDEX('Mène 5'!$D$5:$D$34,MATCH($A7,'Mène 5'!$B$5:$B$34,0),1),0) , _xlfn.IFNA(INDEX('Mène 5'!$B$5:$B$34,MATCH($A7,'Mène 5'!$D$5:$D$34,0),1),0))</f>
        <v>0</v>
      </c>
      <c r="P7" s="15" t="n">
        <f aca="false">SUM(_xlfn.IFNA(INDEX('Mène 5'!$F$5:$F$34,MATCH($A7,'Mène 5'!$B$5:$B$34,0),1),0) , _xlfn.IFNA(INDEX('Mène 5'!$G$5:$G$34,MATCH($A7,'Mène 5'!$D$5:$D$34,0),1),0))</f>
        <v>0</v>
      </c>
      <c r="Q7" s="15" t="n">
        <f aca="false">SUM(_xlfn.IFNA(INDEX('Mène 5'!$G$5:$G$34,MATCH($A7,'Mène 5'!$B$5:$B$34,0),1),0) , _xlfn.IFNA(INDEX('Mène 5'!$F$5:$F$34,MATCH($A7,'Mène 5'!$D$5:$D$34,0),1),0))</f>
        <v>0</v>
      </c>
    </row>
    <row r="8" customFormat="false" ht="18.55" hidden="false" customHeight="false" outlineLevel="0" collapsed="false">
      <c r="A8" s="14" t="n">
        <v>6</v>
      </c>
      <c r="B8" s="16"/>
      <c r="C8" s="15" t="n">
        <f aca="false">SUM(_xlfn.IFNA(INDEX('Mène 1'!$D$5:$D$34,MATCH($A8,'Mène 1'!$B$5:$B$34,0),1),0) , _xlfn.IFNA(INDEX('Mène 1'!$B$5:$B$34,MATCH($A8,'Mène 1'!$D$5:$D$34,0),1),0))</f>
        <v>0</v>
      </c>
      <c r="D8" s="15" t="n">
        <f aca="false">SUM(_xlfn.IFNA(INDEX('Mène 1'!$F$5:$F$34,MATCH($A8,'Mène 1'!$B$5:$B$34,0),1),0) , _xlfn.IFNA(INDEX('Mène 1'!$G$5:$G$34,MATCH($A8,'Mène 1'!$D$5:$D$34,0),1),0))</f>
        <v>0</v>
      </c>
      <c r="E8" s="15" t="n">
        <f aca="false">SUM(_xlfn.IFNA(INDEX('Mène 1'!$G$5:$G$34,MATCH($A8,'Mène 1'!$B$5:$B$34,0),1),0) , _xlfn.IFNA(INDEX('Mène 1'!$F$5:$F$34,MATCH($A8,'Mène 1'!$D$5:$D$34,0),1),0))</f>
        <v>0</v>
      </c>
      <c r="F8" s="15" t="n">
        <f aca="false">SUM(_xlfn.IFNA(INDEX('Mène 2'!$D$5:$D$34,MATCH($A8,'Mène 2'!$B$5:$B$34,0),1),0) , _xlfn.IFNA(INDEX('Mène 2'!$B$5:$B$34,MATCH($A8,'Mène 2'!$D$5:$D$34,0),1),0))</f>
        <v>0</v>
      </c>
      <c r="G8" s="15" t="n">
        <f aca="false">SUM(_xlfn.IFNA(INDEX('Mène 2'!$F$5:$F$34,MATCH($A8,'Mène 2'!$B$5:$B$34,0),1),0) , _xlfn.IFNA(INDEX('Mène 2'!$G$5:$G$34,MATCH($A8,'Mène 2'!$D$5:$D$34,0),1),0))</f>
        <v>0</v>
      </c>
      <c r="H8" s="15" t="n">
        <f aca="false">SUM(_xlfn.IFNA(INDEX('Mène 2'!$G$5:$G$34,MATCH($A8,'Mène 2'!$B$5:$B$34,0),1),0) , _xlfn.IFNA(INDEX('Mène 2'!$F$5:$F$34,MATCH($A8,'Mène 2'!$D$5:$D$34,0),1),0))</f>
        <v>0</v>
      </c>
      <c r="I8" s="15" t="n">
        <f aca="false">SUM(_xlfn.IFNA(INDEX('Mène 3'!$D$5:$D$34,MATCH($A8,'Mène 3'!$B$5:$B$34,0),1),0) , _xlfn.IFNA(INDEX('Mène 3'!$B$5:$B$34,MATCH($A8,'Mène 3'!$D$5:$D$34,0),1),0))</f>
        <v>0</v>
      </c>
      <c r="J8" s="15" t="n">
        <f aca="false">SUM(_xlfn.IFNA(INDEX('Mène 3'!$F$5:$F$34,MATCH($A8,'Mène 3'!$B$5:$B$34,0),1),0) , _xlfn.IFNA(INDEX('Mène 3'!$G$5:$G$34,MATCH($A8,'Mène 3'!$D$5:$D$34,0),1),0))</f>
        <v>0</v>
      </c>
      <c r="K8" s="15" t="n">
        <f aca="false">SUM(_xlfn.IFNA(INDEX('Mène 3'!$G$5:$G$34,MATCH($A8,'Mène 3'!$B$5:$B$34,0),1),0) , _xlfn.IFNA(INDEX('Mène 3'!$F$5:$F$34,MATCH($A8,'Mène 3'!$D$5:$D$34,0),1),0))</f>
        <v>0</v>
      </c>
      <c r="L8" s="15" t="n">
        <f aca="false">SUM(_xlfn.IFNA(INDEX('Mène 4'!$D$5:$D$34,MATCH($A8,'Mène 4'!$B$5:$B$34,0),1),0) , _xlfn.IFNA(INDEX('Mène 4'!$B$5:$B$34,MATCH($A8,'Mène 4'!$D$5:$D$34,0),1),0))</f>
        <v>0</v>
      </c>
      <c r="M8" s="15" t="n">
        <f aca="false">SUM(_xlfn.IFNA(INDEX('Mène 4'!$F$5:$F$34,MATCH($A8,'Mène 4'!$B$5:$B$34,0),1),0) , _xlfn.IFNA(INDEX('Mène 4'!$G$5:$G$34,MATCH($A8,'Mène 4'!$D$5:$D$34,0),1),0))</f>
        <v>0</v>
      </c>
      <c r="N8" s="15" t="n">
        <f aca="false">SUM(_xlfn.IFNA(INDEX('Mène 4'!$G$5:$G$34,MATCH($A8,'Mène 4'!$B$5:$B$34,0),1),0) , _xlfn.IFNA(INDEX('Mène 4'!$F$5:$F$34,MATCH($A8,'Mène 4'!$D$5:$D$34,0),1),0))</f>
        <v>0</v>
      </c>
      <c r="O8" s="15" t="n">
        <f aca="false">SUM(_xlfn.IFNA(INDEX('Mène 5'!$D$5:$D$34,MATCH($A8,'Mène 5'!$B$5:$B$34,0),1),0) , _xlfn.IFNA(INDEX('Mène 5'!$B$5:$B$34,MATCH($A8,'Mène 5'!$D$5:$D$34,0),1),0))</f>
        <v>0</v>
      </c>
      <c r="P8" s="15" t="n">
        <f aca="false">SUM(_xlfn.IFNA(INDEX('Mène 5'!$F$5:$F$34,MATCH($A8,'Mène 5'!$B$5:$B$34,0),1),0) , _xlfn.IFNA(INDEX('Mène 5'!$G$5:$G$34,MATCH($A8,'Mène 5'!$D$5:$D$34,0),1),0))</f>
        <v>0</v>
      </c>
      <c r="Q8" s="15" t="n">
        <f aca="false">SUM(_xlfn.IFNA(INDEX('Mène 5'!$G$5:$G$34,MATCH($A8,'Mène 5'!$B$5:$B$34,0),1),0) , _xlfn.IFNA(INDEX('Mène 5'!$F$5:$F$34,MATCH($A8,'Mène 5'!$D$5:$D$34,0),1),0))</f>
        <v>0</v>
      </c>
    </row>
    <row r="9" customFormat="false" ht="18.55" hidden="false" customHeight="false" outlineLevel="0" collapsed="false">
      <c r="A9" s="14" t="n">
        <v>7</v>
      </c>
      <c r="B9" s="16"/>
      <c r="C9" s="15" t="n">
        <f aca="false">SUM(_xlfn.IFNA(INDEX('Mène 1'!$D$5:$D$34,MATCH($A9,'Mène 1'!$B$5:$B$34,0),1),0) , _xlfn.IFNA(INDEX('Mène 1'!$B$5:$B$34,MATCH($A9,'Mène 1'!$D$5:$D$34,0),1),0))</f>
        <v>0</v>
      </c>
      <c r="D9" s="15" t="n">
        <f aca="false">SUM(_xlfn.IFNA(INDEX('Mène 1'!$F$5:$F$34,MATCH($A9,'Mène 1'!$B$5:$B$34,0),1),0) , _xlfn.IFNA(INDEX('Mène 1'!$G$5:$G$34,MATCH($A9,'Mène 1'!$D$5:$D$34,0),1),0))</f>
        <v>0</v>
      </c>
      <c r="E9" s="15" t="n">
        <f aca="false">SUM(_xlfn.IFNA(INDEX('Mène 1'!$G$5:$G$34,MATCH($A9,'Mène 1'!$B$5:$B$34,0),1),0) , _xlfn.IFNA(INDEX('Mène 1'!$F$5:$F$34,MATCH($A9,'Mène 1'!$D$5:$D$34,0),1),0))</f>
        <v>0</v>
      </c>
      <c r="F9" s="15" t="n">
        <f aca="false">SUM(_xlfn.IFNA(INDEX('Mène 2'!$D$5:$D$34,MATCH($A9,'Mène 2'!$B$5:$B$34,0),1),0) , _xlfn.IFNA(INDEX('Mène 2'!$B$5:$B$34,MATCH($A9,'Mène 2'!$D$5:$D$34,0),1),0))</f>
        <v>0</v>
      </c>
      <c r="G9" s="15" t="n">
        <f aca="false">SUM(_xlfn.IFNA(INDEX('Mène 2'!$F$5:$F$34,MATCH($A9,'Mène 2'!$B$5:$B$34,0),1),0) , _xlfn.IFNA(INDEX('Mène 2'!$G$5:$G$34,MATCH($A9,'Mène 2'!$D$5:$D$34,0),1),0))</f>
        <v>0</v>
      </c>
      <c r="H9" s="15" t="n">
        <f aca="false">SUM(_xlfn.IFNA(INDEX('Mène 2'!$G$5:$G$34,MATCH($A9,'Mène 2'!$B$5:$B$34,0),1),0) , _xlfn.IFNA(INDEX('Mène 2'!$F$5:$F$34,MATCH($A9,'Mène 2'!$D$5:$D$34,0),1),0))</f>
        <v>0</v>
      </c>
      <c r="I9" s="15" t="n">
        <f aca="false">SUM(_xlfn.IFNA(INDEX('Mène 3'!$D$5:$D$34,MATCH($A9,'Mène 3'!$B$5:$B$34,0),1),0) , _xlfn.IFNA(INDEX('Mène 3'!$B$5:$B$34,MATCH($A9,'Mène 3'!$D$5:$D$34,0),1),0))</f>
        <v>0</v>
      </c>
      <c r="J9" s="15" t="n">
        <f aca="false">SUM(_xlfn.IFNA(INDEX('Mène 3'!$F$5:$F$34,MATCH($A9,'Mène 3'!$B$5:$B$34,0),1),0) , _xlfn.IFNA(INDEX('Mène 3'!$G$5:$G$34,MATCH($A9,'Mène 3'!$D$5:$D$34,0),1),0))</f>
        <v>0</v>
      </c>
      <c r="K9" s="15" t="n">
        <f aca="false">SUM(_xlfn.IFNA(INDEX('Mène 3'!$G$5:$G$34,MATCH($A9,'Mène 3'!$B$5:$B$34,0),1),0) , _xlfn.IFNA(INDEX('Mène 3'!$F$5:$F$34,MATCH($A9,'Mène 3'!$D$5:$D$34,0),1),0))</f>
        <v>0</v>
      </c>
      <c r="L9" s="15" t="n">
        <f aca="false">SUM(_xlfn.IFNA(INDEX('Mène 4'!$D$5:$D$34,MATCH($A9,'Mène 4'!$B$5:$B$34,0),1),0) , _xlfn.IFNA(INDEX('Mène 4'!$B$5:$B$34,MATCH($A9,'Mène 4'!$D$5:$D$34,0),1),0))</f>
        <v>0</v>
      </c>
      <c r="M9" s="15" t="n">
        <f aca="false">SUM(_xlfn.IFNA(INDEX('Mène 4'!$F$5:$F$34,MATCH($A9,'Mène 4'!$B$5:$B$34,0),1),0) , _xlfn.IFNA(INDEX('Mène 4'!$G$5:$G$34,MATCH($A9,'Mène 4'!$D$5:$D$34,0),1),0))</f>
        <v>0</v>
      </c>
      <c r="N9" s="15" t="n">
        <f aca="false">SUM(_xlfn.IFNA(INDEX('Mène 4'!$G$5:$G$34,MATCH($A9,'Mène 4'!$B$5:$B$34,0),1),0) , _xlfn.IFNA(INDEX('Mène 4'!$F$5:$F$34,MATCH($A9,'Mène 4'!$D$5:$D$34,0),1),0))</f>
        <v>0</v>
      </c>
      <c r="O9" s="15" t="n">
        <f aca="false">SUM(_xlfn.IFNA(INDEX('Mène 5'!$D$5:$D$34,MATCH($A9,'Mène 5'!$B$5:$B$34,0),1),0) , _xlfn.IFNA(INDEX('Mène 5'!$B$5:$B$34,MATCH($A9,'Mène 5'!$D$5:$D$34,0),1),0))</f>
        <v>0</v>
      </c>
      <c r="P9" s="15" t="n">
        <f aca="false">SUM(_xlfn.IFNA(INDEX('Mène 5'!$F$5:$F$34,MATCH($A9,'Mène 5'!$B$5:$B$34,0),1),0) , _xlfn.IFNA(INDEX('Mène 5'!$G$5:$G$34,MATCH($A9,'Mène 5'!$D$5:$D$34,0),1),0))</f>
        <v>0</v>
      </c>
      <c r="Q9" s="15" t="n">
        <f aca="false">SUM(_xlfn.IFNA(INDEX('Mène 5'!$G$5:$G$34,MATCH($A9,'Mène 5'!$B$5:$B$34,0),1),0) , _xlfn.IFNA(INDEX('Mène 5'!$F$5:$F$34,MATCH($A9,'Mène 5'!$D$5:$D$34,0),1),0))</f>
        <v>0</v>
      </c>
    </row>
    <row r="10" customFormat="false" ht="18.55" hidden="false" customHeight="false" outlineLevel="0" collapsed="false">
      <c r="A10" s="14" t="n">
        <v>8</v>
      </c>
      <c r="B10" s="16"/>
      <c r="C10" s="15" t="n">
        <f aca="false">SUM(_xlfn.IFNA(INDEX('Mène 1'!$D$5:$D$34,MATCH($A10,'Mène 1'!$B$5:$B$34,0),1),0) , _xlfn.IFNA(INDEX('Mène 1'!$B$5:$B$34,MATCH($A10,'Mène 1'!$D$5:$D$34,0),1),0))</f>
        <v>0</v>
      </c>
      <c r="D10" s="15" t="n">
        <f aca="false">SUM(_xlfn.IFNA(INDEX('Mène 1'!$F$5:$F$34,MATCH($A10,'Mène 1'!$B$5:$B$34,0),1),0) , _xlfn.IFNA(INDEX('Mène 1'!$G$5:$G$34,MATCH($A10,'Mène 1'!$D$5:$D$34,0),1),0))</f>
        <v>0</v>
      </c>
      <c r="E10" s="15" t="n">
        <f aca="false">SUM(_xlfn.IFNA(INDEX('Mène 1'!$G$5:$G$34,MATCH($A10,'Mène 1'!$B$5:$B$34,0),1),0) , _xlfn.IFNA(INDEX('Mène 1'!$F$5:$F$34,MATCH($A10,'Mène 1'!$D$5:$D$34,0),1),0))</f>
        <v>0</v>
      </c>
      <c r="F10" s="15" t="n">
        <f aca="false">SUM(_xlfn.IFNA(INDEX('Mène 2'!$D$5:$D$34,MATCH($A10,'Mène 2'!$B$5:$B$34,0),1),0) , _xlfn.IFNA(INDEX('Mène 2'!$B$5:$B$34,MATCH($A10,'Mène 2'!$D$5:$D$34,0),1),0))</f>
        <v>0</v>
      </c>
      <c r="G10" s="15" t="n">
        <f aca="false">SUM(_xlfn.IFNA(INDEX('Mène 2'!$F$5:$F$34,MATCH($A10,'Mène 2'!$B$5:$B$34,0),1),0) , _xlfn.IFNA(INDEX('Mène 2'!$G$5:$G$34,MATCH($A10,'Mène 2'!$D$5:$D$34,0),1),0))</f>
        <v>0</v>
      </c>
      <c r="H10" s="15" t="n">
        <f aca="false">SUM(_xlfn.IFNA(INDEX('Mène 2'!$G$5:$G$34,MATCH($A10,'Mène 2'!$B$5:$B$34,0),1),0) , _xlfn.IFNA(INDEX('Mène 2'!$F$5:$F$34,MATCH($A10,'Mène 2'!$D$5:$D$34,0),1),0))</f>
        <v>0</v>
      </c>
      <c r="I10" s="15" t="n">
        <f aca="false">SUM(_xlfn.IFNA(INDEX('Mène 3'!$D$5:$D$34,MATCH($A10,'Mène 3'!$B$5:$B$34,0),1),0) , _xlfn.IFNA(INDEX('Mène 3'!$B$5:$B$34,MATCH($A10,'Mène 3'!$D$5:$D$34,0),1),0))</f>
        <v>0</v>
      </c>
      <c r="J10" s="15" t="n">
        <f aca="false">SUM(_xlfn.IFNA(INDEX('Mène 3'!$F$5:$F$34,MATCH($A10,'Mène 3'!$B$5:$B$34,0),1),0) , _xlfn.IFNA(INDEX('Mène 3'!$G$5:$G$34,MATCH($A10,'Mène 3'!$D$5:$D$34,0),1),0))</f>
        <v>0</v>
      </c>
      <c r="K10" s="15" t="n">
        <f aca="false">SUM(_xlfn.IFNA(INDEX('Mène 3'!$G$5:$G$34,MATCH($A10,'Mène 3'!$B$5:$B$34,0),1),0) , _xlfn.IFNA(INDEX('Mène 3'!$F$5:$F$34,MATCH($A10,'Mène 3'!$D$5:$D$34,0),1),0))</f>
        <v>0</v>
      </c>
      <c r="L10" s="15" t="n">
        <f aca="false">SUM(_xlfn.IFNA(INDEX('Mène 4'!$D$5:$D$34,MATCH($A10,'Mène 4'!$B$5:$B$34,0),1),0) , _xlfn.IFNA(INDEX('Mène 4'!$B$5:$B$34,MATCH($A10,'Mène 4'!$D$5:$D$34,0),1),0))</f>
        <v>0</v>
      </c>
      <c r="M10" s="15" t="n">
        <f aca="false">SUM(_xlfn.IFNA(INDEX('Mène 4'!$F$5:$F$34,MATCH($A10,'Mène 4'!$B$5:$B$34,0),1),0) , _xlfn.IFNA(INDEX('Mène 4'!$G$5:$G$34,MATCH($A10,'Mène 4'!$D$5:$D$34,0),1),0))</f>
        <v>0</v>
      </c>
      <c r="N10" s="15" t="n">
        <f aca="false">SUM(_xlfn.IFNA(INDEX('Mène 4'!$G$5:$G$34,MATCH($A10,'Mène 4'!$B$5:$B$34,0),1),0) , _xlfn.IFNA(INDEX('Mène 4'!$F$5:$F$34,MATCH($A10,'Mène 4'!$D$5:$D$34,0),1),0))</f>
        <v>0</v>
      </c>
      <c r="O10" s="15" t="n">
        <f aca="false">SUM(_xlfn.IFNA(INDEX('Mène 5'!$D$5:$D$34,MATCH($A10,'Mène 5'!$B$5:$B$34,0),1),0) , _xlfn.IFNA(INDEX('Mène 5'!$B$5:$B$34,MATCH($A10,'Mène 5'!$D$5:$D$34,0),1),0))</f>
        <v>0</v>
      </c>
      <c r="P10" s="15" t="n">
        <f aca="false">SUM(_xlfn.IFNA(INDEX('Mène 5'!$F$5:$F$34,MATCH($A10,'Mène 5'!$B$5:$B$34,0),1),0) , _xlfn.IFNA(INDEX('Mène 5'!$G$5:$G$34,MATCH($A10,'Mène 5'!$D$5:$D$34,0),1),0))</f>
        <v>0</v>
      </c>
      <c r="Q10" s="15" t="n">
        <f aca="false">SUM(_xlfn.IFNA(INDEX('Mène 5'!$G$5:$G$34,MATCH($A10,'Mène 5'!$B$5:$B$34,0),1),0) , _xlfn.IFNA(INDEX('Mène 5'!$F$5:$F$34,MATCH($A10,'Mène 5'!$D$5:$D$34,0),1),0))</f>
        <v>0</v>
      </c>
    </row>
    <row r="11" customFormat="false" ht="18.55" hidden="false" customHeight="false" outlineLevel="0" collapsed="false">
      <c r="A11" s="14" t="n">
        <v>9</v>
      </c>
      <c r="B11" s="16"/>
      <c r="C11" s="15" t="n">
        <f aca="false">SUM(_xlfn.IFNA(INDEX('Mène 1'!$D$5:$D$34,MATCH($A11,'Mène 1'!$B$5:$B$34,0),1),0) , _xlfn.IFNA(INDEX('Mène 1'!$B$5:$B$34,MATCH($A11,'Mène 1'!$D$5:$D$34,0),1),0))</f>
        <v>0</v>
      </c>
      <c r="D11" s="15" t="n">
        <f aca="false">SUM(_xlfn.IFNA(INDEX('Mène 1'!$F$5:$F$34,MATCH($A11,'Mène 1'!$B$5:$B$34,0),1),0) , _xlfn.IFNA(INDEX('Mène 1'!$G$5:$G$34,MATCH($A11,'Mène 1'!$D$5:$D$34,0),1),0))</f>
        <v>0</v>
      </c>
      <c r="E11" s="15" t="n">
        <f aca="false">SUM(_xlfn.IFNA(INDEX('Mène 1'!$G$5:$G$34,MATCH($A11,'Mène 1'!$B$5:$B$34,0),1),0) , _xlfn.IFNA(INDEX('Mène 1'!$F$5:$F$34,MATCH($A11,'Mène 1'!$D$5:$D$34,0),1),0))</f>
        <v>0</v>
      </c>
      <c r="F11" s="15" t="n">
        <f aca="false">SUM(_xlfn.IFNA(INDEX('Mène 2'!$D$5:$D$34,MATCH($A11,'Mène 2'!$B$5:$B$34,0),1),0) , _xlfn.IFNA(INDEX('Mène 2'!$B$5:$B$34,MATCH($A11,'Mène 2'!$D$5:$D$34,0),1),0))</f>
        <v>0</v>
      </c>
      <c r="G11" s="15" t="n">
        <f aca="false">SUM(_xlfn.IFNA(INDEX('Mène 2'!$F$5:$F$34,MATCH($A11,'Mène 2'!$B$5:$B$34,0),1),0) , _xlfn.IFNA(INDEX('Mène 2'!$G$5:$G$34,MATCH($A11,'Mène 2'!$D$5:$D$34,0),1),0))</f>
        <v>0</v>
      </c>
      <c r="H11" s="15" t="n">
        <f aca="false">SUM(_xlfn.IFNA(INDEX('Mène 2'!$G$5:$G$34,MATCH($A11,'Mène 2'!$B$5:$B$34,0),1),0) , _xlfn.IFNA(INDEX('Mène 2'!$F$5:$F$34,MATCH($A11,'Mène 2'!$D$5:$D$34,0),1),0))</f>
        <v>0</v>
      </c>
      <c r="I11" s="15" t="n">
        <f aca="false">SUM(_xlfn.IFNA(INDEX('Mène 3'!$D$5:$D$34,MATCH($A11,'Mène 3'!$B$5:$B$34,0),1),0) , _xlfn.IFNA(INDEX('Mène 3'!$B$5:$B$34,MATCH($A11,'Mène 3'!$D$5:$D$34,0),1),0))</f>
        <v>0</v>
      </c>
      <c r="J11" s="15" t="n">
        <f aca="false">SUM(_xlfn.IFNA(INDEX('Mène 3'!$F$5:$F$34,MATCH($A11,'Mène 3'!$B$5:$B$34,0),1),0) , _xlfn.IFNA(INDEX('Mène 3'!$G$5:$G$34,MATCH($A11,'Mène 3'!$D$5:$D$34,0),1),0))</f>
        <v>0</v>
      </c>
      <c r="K11" s="15" t="n">
        <f aca="false">SUM(_xlfn.IFNA(INDEX('Mène 3'!$G$5:$G$34,MATCH($A11,'Mène 3'!$B$5:$B$34,0),1),0) , _xlfn.IFNA(INDEX('Mène 3'!$F$5:$F$34,MATCH($A11,'Mène 3'!$D$5:$D$34,0),1),0))</f>
        <v>0</v>
      </c>
      <c r="L11" s="15" t="n">
        <f aca="false">SUM(_xlfn.IFNA(INDEX('Mène 4'!$D$5:$D$34,MATCH($A11,'Mène 4'!$B$5:$B$34,0),1),0) , _xlfn.IFNA(INDEX('Mène 4'!$B$5:$B$34,MATCH($A11,'Mène 4'!$D$5:$D$34,0),1),0))</f>
        <v>0</v>
      </c>
      <c r="M11" s="15" t="n">
        <f aca="false">SUM(_xlfn.IFNA(INDEX('Mène 4'!$F$5:$F$34,MATCH($A11,'Mène 4'!$B$5:$B$34,0),1),0) , _xlfn.IFNA(INDEX('Mène 4'!$G$5:$G$34,MATCH($A11,'Mène 4'!$D$5:$D$34,0),1),0))</f>
        <v>0</v>
      </c>
      <c r="N11" s="15" t="n">
        <f aca="false">SUM(_xlfn.IFNA(INDEX('Mène 4'!$G$5:$G$34,MATCH($A11,'Mène 4'!$B$5:$B$34,0),1),0) , _xlfn.IFNA(INDEX('Mène 4'!$F$5:$F$34,MATCH($A11,'Mène 4'!$D$5:$D$34,0),1),0))</f>
        <v>0</v>
      </c>
      <c r="O11" s="15" t="n">
        <f aca="false">SUM(_xlfn.IFNA(INDEX('Mène 5'!$D$5:$D$34,MATCH($A11,'Mène 5'!$B$5:$B$34,0),1),0) , _xlfn.IFNA(INDEX('Mène 5'!$B$5:$B$34,MATCH($A11,'Mène 5'!$D$5:$D$34,0),1),0))</f>
        <v>0</v>
      </c>
      <c r="P11" s="15" t="n">
        <f aca="false">SUM(_xlfn.IFNA(INDEX('Mène 5'!$F$5:$F$34,MATCH($A11,'Mène 5'!$B$5:$B$34,0),1),0) , _xlfn.IFNA(INDEX('Mène 5'!$G$5:$G$34,MATCH($A11,'Mène 5'!$D$5:$D$34,0),1),0))</f>
        <v>0</v>
      </c>
      <c r="Q11" s="15" t="n">
        <f aca="false">SUM(_xlfn.IFNA(INDEX('Mène 5'!$G$5:$G$34,MATCH($A11,'Mène 5'!$B$5:$B$34,0),1),0) , _xlfn.IFNA(INDEX('Mène 5'!$F$5:$F$34,MATCH($A11,'Mène 5'!$D$5:$D$34,0),1),0))</f>
        <v>0</v>
      </c>
    </row>
    <row r="12" customFormat="false" ht="18.55" hidden="false" customHeight="false" outlineLevel="0" collapsed="false">
      <c r="A12" s="14" t="n">
        <v>10</v>
      </c>
      <c r="B12" s="16"/>
      <c r="C12" s="15" t="n">
        <f aca="false">SUM(_xlfn.IFNA(INDEX('Mène 1'!$D$5:$D$34,MATCH($A12,'Mène 1'!$B$5:$B$34,0),1),0) , _xlfn.IFNA(INDEX('Mène 1'!$B$5:$B$34,MATCH($A12,'Mène 1'!$D$5:$D$34,0),1),0))</f>
        <v>0</v>
      </c>
      <c r="D12" s="15" t="n">
        <f aca="false">SUM(_xlfn.IFNA(INDEX('Mène 1'!$F$5:$F$34,MATCH($A12,'Mène 1'!$B$5:$B$34,0),1),0) , _xlfn.IFNA(INDEX('Mène 1'!$G$5:$G$34,MATCH($A12,'Mène 1'!$D$5:$D$34,0),1),0))</f>
        <v>0</v>
      </c>
      <c r="E12" s="15" t="n">
        <f aca="false">SUM(_xlfn.IFNA(INDEX('Mène 1'!$G$5:$G$34,MATCH($A12,'Mène 1'!$B$5:$B$34,0),1),0) , _xlfn.IFNA(INDEX('Mène 1'!$F$5:$F$34,MATCH($A12,'Mène 1'!$D$5:$D$34,0),1),0))</f>
        <v>0</v>
      </c>
      <c r="F12" s="15" t="n">
        <f aca="false">SUM(_xlfn.IFNA(INDEX('Mène 2'!$D$5:$D$34,MATCH($A12,'Mène 2'!$B$5:$B$34,0),1),0) , _xlfn.IFNA(INDEX('Mène 2'!$B$5:$B$34,MATCH($A12,'Mène 2'!$D$5:$D$34,0),1),0))</f>
        <v>0</v>
      </c>
      <c r="G12" s="15" t="n">
        <f aca="false">SUM(_xlfn.IFNA(INDEX('Mène 2'!$F$5:$F$34,MATCH($A12,'Mène 2'!$B$5:$B$34,0),1),0) , _xlfn.IFNA(INDEX('Mène 2'!$G$5:$G$34,MATCH($A12,'Mène 2'!$D$5:$D$34,0),1),0))</f>
        <v>0</v>
      </c>
      <c r="H12" s="15" t="n">
        <f aca="false">SUM(_xlfn.IFNA(INDEX('Mène 2'!$G$5:$G$34,MATCH($A12,'Mène 2'!$B$5:$B$34,0),1),0) , _xlfn.IFNA(INDEX('Mène 2'!$F$5:$F$34,MATCH($A12,'Mène 2'!$D$5:$D$34,0),1),0))</f>
        <v>0</v>
      </c>
      <c r="I12" s="15" t="n">
        <f aca="false">SUM(_xlfn.IFNA(INDEX('Mène 3'!$D$5:$D$34,MATCH($A12,'Mène 3'!$B$5:$B$34,0),1),0) , _xlfn.IFNA(INDEX('Mène 3'!$B$5:$B$34,MATCH($A12,'Mène 3'!$D$5:$D$34,0),1),0))</f>
        <v>0</v>
      </c>
      <c r="J12" s="15" t="n">
        <f aca="false">SUM(_xlfn.IFNA(INDEX('Mène 3'!$F$5:$F$34,MATCH($A12,'Mène 3'!$B$5:$B$34,0),1),0) , _xlfn.IFNA(INDEX('Mène 3'!$G$5:$G$34,MATCH($A12,'Mène 3'!$D$5:$D$34,0),1),0))</f>
        <v>0</v>
      </c>
      <c r="K12" s="15" t="n">
        <f aca="false">SUM(_xlfn.IFNA(INDEX('Mène 3'!$G$5:$G$34,MATCH($A12,'Mène 3'!$B$5:$B$34,0),1),0) , _xlfn.IFNA(INDEX('Mène 3'!$F$5:$F$34,MATCH($A12,'Mène 3'!$D$5:$D$34,0),1),0))</f>
        <v>0</v>
      </c>
      <c r="L12" s="15" t="n">
        <f aca="false">SUM(_xlfn.IFNA(INDEX('Mène 4'!$D$5:$D$34,MATCH($A12,'Mène 4'!$B$5:$B$34,0),1),0) , _xlfn.IFNA(INDEX('Mène 4'!$B$5:$B$34,MATCH($A12,'Mène 4'!$D$5:$D$34,0),1),0))</f>
        <v>0</v>
      </c>
      <c r="M12" s="15" t="n">
        <f aca="false">SUM(_xlfn.IFNA(INDEX('Mène 4'!$F$5:$F$34,MATCH($A12,'Mène 4'!$B$5:$B$34,0),1),0) , _xlfn.IFNA(INDEX('Mène 4'!$G$5:$G$34,MATCH($A12,'Mène 4'!$D$5:$D$34,0),1),0))</f>
        <v>0</v>
      </c>
      <c r="N12" s="15" t="n">
        <f aca="false">SUM(_xlfn.IFNA(INDEX('Mène 4'!$G$5:$G$34,MATCH($A12,'Mène 4'!$B$5:$B$34,0),1),0) , _xlfn.IFNA(INDEX('Mène 4'!$F$5:$F$34,MATCH($A12,'Mène 4'!$D$5:$D$34,0),1),0))</f>
        <v>0</v>
      </c>
      <c r="O12" s="15" t="n">
        <f aca="false">SUM(_xlfn.IFNA(INDEX('Mène 5'!$D$5:$D$34,MATCH($A12,'Mène 5'!$B$5:$B$34,0),1),0) , _xlfn.IFNA(INDEX('Mène 5'!$B$5:$B$34,MATCH($A12,'Mène 5'!$D$5:$D$34,0),1),0))</f>
        <v>0</v>
      </c>
      <c r="P12" s="15" t="n">
        <f aca="false">SUM(_xlfn.IFNA(INDEX('Mène 5'!$F$5:$F$34,MATCH($A12,'Mène 5'!$B$5:$B$34,0),1),0) , _xlfn.IFNA(INDEX('Mène 5'!$G$5:$G$34,MATCH($A12,'Mène 5'!$D$5:$D$34,0),1),0))</f>
        <v>0</v>
      </c>
      <c r="Q12" s="15" t="n">
        <f aca="false">SUM(_xlfn.IFNA(INDEX('Mène 5'!$G$5:$G$34,MATCH($A12,'Mène 5'!$B$5:$B$34,0),1),0) , _xlfn.IFNA(INDEX('Mène 5'!$F$5:$F$34,MATCH($A12,'Mène 5'!$D$5:$D$34,0),1),0))</f>
        <v>0</v>
      </c>
    </row>
    <row r="13" customFormat="false" ht="18.55" hidden="false" customHeight="false" outlineLevel="0" collapsed="false">
      <c r="A13" s="14" t="n">
        <v>11</v>
      </c>
      <c r="B13" s="16"/>
      <c r="C13" s="15" t="n">
        <f aca="false">SUM(_xlfn.IFNA(INDEX('Mène 1'!$D$5:$D$34,MATCH($A13,'Mène 1'!$B$5:$B$34,0),1),0) , _xlfn.IFNA(INDEX('Mène 1'!$B$5:$B$34,MATCH($A13,'Mène 1'!$D$5:$D$34,0),1),0))</f>
        <v>0</v>
      </c>
      <c r="D13" s="15" t="n">
        <f aca="false">SUM(_xlfn.IFNA(INDEX('Mène 1'!$F$5:$F$34,MATCH($A13,'Mène 1'!$B$5:$B$34,0),1),0) , _xlfn.IFNA(INDEX('Mène 1'!$G$5:$G$34,MATCH($A13,'Mène 1'!$D$5:$D$34,0),1),0))</f>
        <v>0</v>
      </c>
      <c r="E13" s="15" t="n">
        <f aca="false">SUM(_xlfn.IFNA(INDEX('Mène 1'!$G$5:$G$34,MATCH($A13,'Mène 1'!$B$5:$B$34,0),1),0) , _xlfn.IFNA(INDEX('Mène 1'!$F$5:$F$34,MATCH($A13,'Mène 1'!$D$5:$D$34,0),1),0))</f>
        <v>0</v>
      </c>
      <c r="F13" s="15" t="n">
        <f aca="false">SUM(_xlfn.IFNA(INDEX('Mène 2'!$D$5:$D$34,MATCH($A13,'Mène 2'!$B$5:$B$34,0),1),0) , _xlfn.IFNA(INDEX('Mène 2'!$B$5:$B$34,MATCH($A13,'Mène 2'!$D$5:$D$34,0),1),0))</f>
        <v>0</v>
      </c>
      <c r="G13" s="15" t="n">
        <f aca="false">SUM(_xlfn.IFNA(INDEX('Mène 2'!$F$5:$F$34,MATCH($A13,'Mène 2'!$B$5:$B$34,0),1),0) , _xlfn.IFNA(INDEX('Mène 2'!$G$5:$G$34,MATCH($A13,'Mène 2'!$D$5:$D$34,0),1),0))</f>
        <v>0</v>
      </c>
      <c r="H13" s="15" t="n">
        <f aca="false">SUM(_xlfn.IFNA(INDEX('Mène 2'!$G$5:$G$34,MATCH($A13,'Mène 2'!$B$5:$B$34,0),1),0) , _xlfn.IFNA(INDEX('Mène 2'!$F$5:$F$34,MATCH($A13,'Mène 2'!$D$5:$D$34,0),1),0))</f>
        <v>0</v>
      </c>
      <c r="I13" s="15" t="n">
        <f aca="false">SUM(_xlfn.IFNA(INDEX('Mène 3'!$D$5:$D$34,MATCH($A13,'Mène 3'!$B$5:$B$34,0),1),0) , _xlfn.IFNA(INDEX('Mène 3'!$B$5:$B$34,MATCH($A13,'Mène 3'!$D$5:$D$34,0),1),0))</f>
        <v>0</v>
      </c>
      <c r="J13" s="15" t="n">
        <f aca="false">SUM(_xlfn.IFNA(INDEX('Mène 3'!$F$5:$F$34,MATCH($A13,'Mène 3'!$B$5:$B$34,0),1),0) , _xlfn.IFNA(INDEX('Mène 3'!$G$5:$G$34,MATCH($A13,'Mène 3'!$D$5:$D$34,0),1),0))</f>
        <v>0</v>
      </c>
      <c r="K13" s="15" t="n">
        <f aca="false">SUM(_xlfn.IFNA(INDEX('Mène 3'!$G$5:$G$34,MATCH($A13,'Mène 3'!$B$5:$B$34,0),1),0) , _xlfn.IFNA(INDEX('Mène 3'!$F$5:$F$34,MATCH($A13,'Mène 3'!$D$5:$D$34,0),1),0))</f>
        <v>0</v>
      </c>
      <c r="L13" s="15" t="n">
        <f aca="false">SUM(_xlfn.IFNA(INDEX('Mène 4'!$D$5:$D$34,MATCH($A13,'Mène 4'!$B$5:$B$34,0),1),0) , _xlfn.IFNA(INDEX('Mène 4'!$B$5:$B$34,MATCH($A13,'Mène 4'!$D$5:$D$34,0),1),0))</f>
        <v>0</v>
      </c>
      <c r="M13" s="15" t="n">
        <f aca="false">SUM(_xlfn.IFNA(INDEX('Mène 4'!$F$5:$F$34,MATCH($A13,'Mène 4'!$B$5:$B$34,0),1),0) , _xlfn.IFNA(INDEX('Mène 4'!$G$5:$G$34,MATCH($A13,'Mène 4'!$D$5:$D$34,0),1),0))</f>
        <v>0</v>
      </c>
      <c r="N13" s="15" t="n">
        <f aca="false">SUM(_xlfn.IFNA(INDEX('Mène 4'!$G$5:$G$34,MATCH($A13,'Mène 4'!$B$5:$B$34,0),1),0) , _xlfn.IFNA(INDEX('Mène 4'!$F$5:$F$34,MATCH($A13,'Mène 4'!$D$5:$D$34,0),1),0))</f>
        <v>0</v>
      </c>
      <c r="O13" s="15" t="n">
        <f aca="false">SUM(_xlfn.IFNA(INDEX('Mène 5'!$D$5:$D$34,MATCH($A13,'Mène 5'!$B$5:$B$34,0),1),0) , _xlfn.IFNA(INDEX('Mène 5'!$B$5:$B$34,MATCH($A13,'Mène 5'!$D$5:$D$34,0),1),0))</f>
        <v>0</v>
      </c>
      <c r="P13" s="15" t="n">
        <f aca="false">SUM(_xlfn.IFNA(INDEX('Mène 5'!$F$5:$F$34,MATCH($A13,'Mène 5'!$B$5:$B$34,0),1),0) , _xlfn.IFNA(INDEX('Mène 5'!$G$5:$G$34,MATCH($A13,'Mène 5'!$D$5:$D$34,0),1),0))</f>
        <v>0</v>
      </c>
      <c r="Q13" s="15" t="n">
        <f aca="false">SUM(_xlfn.IFNA(INDEX('Mène 5'!$G$5:$G$34,MATCH($A13,'Mène 5'!$B$5:$B$34,0),1),0) , _xlfn.IFNA(INDEX('Mène 5'!$F$5:$F$34,MATCH($A13,'Mène 5'!$D$5:$D$34,0),1),0))</f>
        <v>0</v>
      </c>
    </row>
    <row r="14" customFormat="false" ht="18.55" hidden="false" customHeight="false" outlineLevel="0" collapsed="false">
      <c r="A14" s="14" t="n">
        <v>12</v>
      </c>
      <c r="B14" s="16"/>
      <c r="C14" s="15" t="n">
        <f aca="false">SUM(_xlfn.IFNA(INDEX('Mène 1'!$D$5:$D$34,MATCH($A14,'Mène 1'!$B$5:$B$34,0),1),0) , _xlfn.IFNA(INDEX('Mène 1'!$B$5:$B$34,MATCH($A14,'Mène 1'!$D$5:$D$34,0),1),0))</f>
        <v>0</v>
      </c>
      <c r="D14" s="15" t="n">
        <f aca="false">SUM(_xlfn.IFNA(INDEX('Mène 1'!$F$5:$F$34,MATCH($A14,'Mène 1'!$B$5:$B$34,0),1),0) , _xlfn.IFNA(INDEX('Mène 1'!$G$5:$G$34,MATCH($A14,'Mène 1'!$D$5:$D$34,0),1),0))</f>
        <v>0</v>
      </c>
      <c r="E14" s="15" t="n">
        <f aca="false">SUM(_xlfn.IFNA(INDEX('Mène 1'!$G$5:$G$34,MATCH($A14,'Mène 1'!$B$5:$B$34,0),1),0) , _xlfn.IFNA(INDEX('Mène 1'!$F$5:$F$34,MATCH($A14,'Mène 1'!$D$5:$D$34,0),1),0))</f>
        <v>0</v>
      </c>
      <c r="F14" s="15" t="n">
        <f aca="false">SUM(_xlfn.IFNA(INDEX('Mène 2'!$D$5:$D$34,MATCH($A14,'Mène 2'!$B$5:$B$34,0),1),0) , _xlfn.IFNA(INDEX('Mène 2'!$B$5:$B$34,MATCH($A14,'Mène 2'!$D$5:$D$34,0),1),0))</f>
        <v>0</v>
      </c>
      <c r="G14" s="15" t="n">
        <f aca="false">SUM(_xlfn.IFNA(INDEX('Mène 2'!$F$5:$F$34,MATCH($A14,'Mène 2'!$B$5:$B$34,0),1),0) , _xlfn.IFNA(INDEX('Mène 2'!$G$5:$G$34,MATCH($A14,'Mène 2'!$D$5:$D$34,0),1),0))</f>
        <v>0</v>
      </c>
      <c r="H14" s="15" t="n">
        <f aca="false">SUM(_xlfn.IFNA(INDEX('Mène 2'!$G$5:$G$34,MATCH($A14,'Mène 2'!$B$5:$B$34,0),1),0) , _xlfn.IFNA(INDEX('Mène 2'!$F$5:$F$34,MATCH($A14,'Mène 2'!$D$5:$D$34,0),1),0))</f>
        <v>0</v>
      </c>
      <c r="I14" s="15" t="n">
        <f aca="false">SUM(_xlfn.IFNA(INDEX('Mène 3'!$D$5:$D$34,MATCH($A14,'Mène 3'!$B$5:$B$34,0),1),0) , _xlfn.IFNA(INDEX('Mène 3'!$B$5:$B$34,MATCH($A14,'Mène 3'!$D$5:$D$34,0),1),0))</f>
        <v>0</v>
      </c>
      <c r="J14" s="15" t="n">
        <f aca="false">SUM(_xlfn.IFNA(INDEX('Mène 3'!$F$5:$F$34,MATCH($A14,'Mène 3'!$B$5:$B$34,0),1),0) , _xlfn.IFNA(INDEX('Mène 3'!$G$5:$G$34,MATCH($A14,'Mène 3'!$D$5:$D$34,0),1),0))</f>
        <v>0</v>
      </c>
      <c r="K14" s="15" t="n">
        <f aca="false">SUM(_xlfn.IFNA(INDEX('Mène 3'!$G$5:$G$34,MATCH($A14,'Mène 3'!$B$5:$B$34,0),1),0) , _xlfn.IFNA(INDEX('Mène 3'!$F$5:$F$34,MATCH($A14,'Mène 3'!$D$5:$D$34,0),1),0))</f>
        <v>0</v>
      </c>
      <c r="L14" s="15" t="n">
        <f aca="false">SUM(_xlfn.IFNA(INDEX('Mène 4'!$D$5:$D$34,MATCH($A14,'Mène 4'!$B$5:$B$34,0),1),0) , _xlfn.IFNA(INDEX('Mène 4'!$B$5:$B$34,MATCH($A14,'Mène 4'!$D$5:$D$34,0),1),0))</f>
        <v>0</v>
      </c>
      <c r="M14" s="15" t="n">
        <f aca="false">SUM(_xlfn.IFNA(INDEX('Mène 4'!$F$5:$F$34,MATCH($A14,'Mène 4'!$B$5:$B$34,0),1),0) , _xlfn.IFNA(INDEX('Mène 4'!$G$5:$G$34,MATCH($A14,'Mène 4'!$D$5:$D$34,0),1),0))</f>
        <v>0</v>
      </c>
      <c r="N14" s="15" t="n">
        <f aca="false">SUM(_xlfn.IFNA(INDEX('Mène 4'!$G$5:$G$34,MATCH($A14,'Mène 4'!$B$5:$B$34,0),1),0) , _xlfn.IFNA(INDEX('Mène 4'!$F$5:$F$34,MATCH($A14,'Mène 4'!$D$5:$D$34,0),1),0))</f>
        <v>0</v>
      </c>
      <c r="O14" s="15" t="n">
        <f aca="false">SUM(_xlfn.IFNA(INDEX('Mène 5'!$D$5:$D$34,MATCH($A14,'Mène 5'!$B$5:$B$34,0),1),0) , _xlfn.IFNA(INDEX('Mène 5'!$B$5:$B$34,MATCH($A14,'Mène 5'!$D$5:$D$34,0),1),0))</f>
        <v>0</v>
      </c>
      <c r="P14" s="15" t="n">
        <f aca="false">SUM(_xlfn.IFNA(INDEX('Mène 5'!$F$5:$F$34,MATCH($A14,'Mène 5'!$B$5:$B$34,0),1),0) , _xlfn.IFNA(INDEX('Mène 5'!$G$5:$G$34,MATCH($A14,'Mène 5'!$D$5:$D$34,0),1),0))</f>
        <v>0</v>
      </c>
      <c r="Q14" s="15" t="n">
        <f aca="false">SUM(_xlfn.IFNA(INDEX('Mène 5'!$G$5:$G$34,MATCH($A14,'Mène 5'!$B$5:$B$34,0),1),0) , _xlfn.IFNA(INDEX('Mène 5'!$F$5:$F$34,MATCH($A14,'Mène 5'!$D$5:$D$34,0),1),0))</f>
        <v>0</v>
      </c>
    </row>
    <row r="15" customFormat="false" ht="18.55" hidden="false" customHeight="false" outlineLevel="0" collapsed="false">
      <c r="A15" s="14" t="n">
        <v>13</v>
      </c>
      <c r="B15" s="16"/>
      <c r="C15" s="15" t="n">
        <f aca="false">SUM(_xlfn.IFNA(INDEX('Mène 1'!$D$5:$D$34,MATCH($A15,'Mène 1'!$B$5:$B$34,0),1),0) , _xlfn.IFNA(INDEX('Mène 1'!$B$5:$B$34,MATCH($A15,'Mène 1'!$D$5:$D$34,0),1),0))</f>
        <v>0</v>
      </c>
      <c r="D15" s="15" t="n">
        <f aca="false">SUM(_xlfn.IFNA(INDEX('Mène 1'!$F$5:$F$34,MATCH($A15,'Mène 1'!$B$5:$B$34,0),1),0) , _xlfn.IFNA(INDEX('Mène 1'!$G$5:$G$34,MATCH($A15,'Mène 1'!$D$5:$D$34,0),1),0))</f>
        <v>0</v>
      </c>
      <c r="E15" s="15" t="n">
        <f aca="false">SUM(_xlfn.IFNA(INDEX('Mène 1'!$G$5:$G$34,MATCH($A15,'Mène 1'!$B$5:$B$34,0),1),0) , _xlfn.IFNA(INDEX('Mène 1'!$F$5:$F$34,MATCH($A15,'Mène 1'!$D$5:$D$34,0),1),0))</f>
        <v>0</v>
      </c>
      <c r="F15" s="15" t="n">
        <f aca="false">SUM(_xlfn.IFNA(INDEX('Mène 2'!$D$5:$D$34,MATCH($A15,'Mène 2'!$B$5:$B$34,0),1),0) , _xlfn.IFNA(INDEX('Mène 2'!$B$5:$B$34,MATCH($A15,'Mène 2'!$D$5:$D$34,0),1),0))</f>
        <v>0</v>
      </c>
      <c r="G15" s="15" t="n">
        <f aca="false">SUM(_xlfn.IFNA(INDEX('Mène 2'!$F$5:$F$34,MATCH($A15,'Mène 2'!$B$5:$B$34,0),1),0) , _xlfn.IFNA(INDEX('Mène 2'!$G$5:$G$34,MATCH($A15,'Mène 2'!$D$5:$D$34,0),1),0))</f>
        <v>0</v>
      </c>
      <c r="H15" s="15" t="n">
        <f aca="false">SUM(_xlfn.IFNA(INDEX('Mène 2'!$G$5:$G$34,MATCH($A15,'Mène 2'!$B$5:$B$34,0),1),0) , _xlfn.IFNA(INDEX('Mène 2'!$F$5:$F$34,MATCH($A15,'Mène 2'!$D$5:$D$34,0),1),0))</f>
        <v>0</v>
      </c>
      <c r="I15" s="15" t="n">
        <f aca="false">SUM(_xlfn.IFNA(INDEX('Mène 3'!$D$5:$D$34,MATCH($A15,'Mène 3'!$B$5:$B$34,0),1),0) , _xlfn.IFNA(INDEX('Mène 3'!$B$5:$B$34,MATCH($A15,'Mène 3'!$D$5:$D$34,0),1),0))</f>
        <v>0</v>
      </c>
      <c r="J15" s="15" t="n">
        <f aca="false">SUM(_xlfn.IFNA(INDEX('Mène 3'!$F$5:$F$34,MATCH($A15,'Mène 3'!$B$5:$B$34,0),1),0) , _xlfn.IFNA(INDEX('Mène 3'!$G$5:$G$34,MATCH($A15,'Mène 3'!$D$5:$D$34,0),1),0))</f>
        <v>0</v>
      </c>
      <c r="K15" s="15" t="n">
        <f aca="false">SUM(_xlfn.IFNA(INDEX('Mène 3'!$G$5:$G$34,MATCH($A15,'Mène 3'!$B$5:$B$34,0),1),0) , _xlfn.IFNA(INDEX('Mène 3'!$F$5:$F$34,MATCH($A15,'Mène 3'!$D$5:$D$34,0),1),0))</f>
        <v>0</v>
      </c>
      <c r="L15" s="15" t="n">
        <f aca="false">SUM(_xlfn.IFNA(INDEX('Mène 4'!$D$5:$D$34,MATCH($A15,'Mène 4'!$B$5:$B$34,0),1),0) , _xlfn.IFNA(INDEX('Mène 4'!$B$5:$B$34,MATCH($A15,'Mène 4'!$D$5:$D$34,0),1),0))</f>
        <v>0</v>
      </c>
      <c r="M15" s="15" t="n">
        <f aca="false">SUM(_xlfn.IFNA(INDEX('Mène 4'!$F$5:$F$34,MATCH($A15,'Mène 4'!$B$5:$B$34,0),1),0) , _xlfn.IFNA(INDEX('Mène 4'!$G$5:$G$34,MATCH($A15,'Mène 4'!$D$5:$D$34,0),1),0))</f>
        <v>0</v>
      </c>
      <c r="N15" s="15" t="n">
        <f aca="false">SUM(_xlfn.IFNA(INDEX('Mène 4'!$G$5:$G$34,MATCH($A15,'Mène 4'!$B$5:$B$34,0),1),0) , _xlfn.IFNA(INDEX('Mène 4'!$F$5:$F$34,MATCH($A15,'Mène 4'!$D$5:$D$34,0),1),0))</f>
        <v>0</v>
      </c>
      <c r="O15" s="15" t="n">
        <f aca="false">SUM(_xlfn.IFNA(INDEX('Mène 5'!$D$5:$D$34,MATCH($A15,'Mène 5'!$B$5:$B$34,0),1),0) , _xlfn.IFNA(INDEX('Mène 5'!$B$5:$B$34,MATCH($A15,'Mène 5'!$D$5:$D$34,0),1),0))</f>
        <v>0</v>
      </c>
      <c r="P15" s="15" t="n">
        <f aca="false">SUM(_xlfn.IFNA(INDEX('Mène 5'!$F$5:$F$34,MATCH($A15,'Mène 5'!$B$5:$B$34,0),1),0) , _xlfn.IFNA(INDEX('Mène 5'!$G$5:$G$34,MATCH($A15,'Mène 5'!$D$5:$D$34,0),1),0))</f>
        <v>0</v>
      </c>
      <c r="Q15" s="15" t="n">
        <f aca="false">SUM(_xlfn.IFNA(INDEX('Mène 5'!$G$5:$G$34,MATCH($A15,'Mène 5'!$B$5:$B$34,0),1),0) , _xlfn.IFNA(INDEX('Mène 5'!$F$5:$F$34,MATCH($A15,'Mène 5'!$D$5:$D$34,0),1),0))</f>
        <v>0</v>
      </c>
    </row>
    <row r="16" customFormat="false" ht="18.55" hidden="false" customHeight="false" outlineLevel="0" collapsed="false">
      <c r="A16" s="14" t="n">
        <v>14</v>
      </c>
      <c r="B16" s="16"/>
      <c r="C16" s="15" t="n">
        <f aca="false">SUM(_xlfn.IFNA(INDEX('Mène 1'!$D$5:$D$34,MATCH($A16,'Mène 1'!$B$5:$B$34,0),1),0) , _xlfn.IFNA(INDEX('Mène 1'!$B$5:$B$34,MATCH($A16,'Mène 1'!$D$5:$D$34,0),1),0))</f>
        <v>0</v>
      </c>
      <c r="D16" s="15" t="n">
        <f aca="false">SUM(_xlfn.IFNA(INDEX('Mène 1'!$F$5:$F$34,MATCH($A16,'Mène 1'!$B$5:$B$34,0),1),0) , _xlfn.IFNA(INDEX('Mène 1'!$G$5:$G$34,MATCH($A16,'Mène 1'!$D$5:$D$34,0),1),0))</f>
        <v>0</v>
      </c>
      <c r="E16" s="15" t="n">
        <f aca="false">SUM(_xlfn.IFNA(INDEX('Mène 1'!$G$5:$G$34,MATCH($A16,'Mène 1'!$B$5:$B$34,0),1),0) , _xlfn.IFNA(INDEX('Mène 1'!$F$5:$F$34,MATCH($A16,'Mène 1'!$D$5:$D$34,0),1),0))</f>
        <v>0</v>
      </c>
      <c r="F16" s="15" t="n">
        <f aca="false">SUM(_xlfn.IFNA(INDEX('Mène 2'!$D$5:$D$34,MATCH($A16,'Mène 2'!$B$5:$B$34,0),1),0) , _xlfn.IFNA(INDEX('Mène 2'!$B$5:$B$34,MATCH($A16,'Mène 2'!$D$5:$D$34,0),1),0))</f>
        <v>0</v>
      </c>
      <c r="G16" s="15" t="n">
        <f aca="false">SUM(_xlfn.IFNA(INDEX('Mène 2'!$F$5:$F$34,MATCH($A16,'Mène 2'!$B$5:$B$34,0),1),0) , _xlfn.IFNA(INDEX('Mène 2'!$G$5:$G$34,MATCH($A16,'Mène 2'!$D$5:$D$34,0),1),0))</f>
        <v>0</v>
      </c>
      <c r="H16" s="15" t="n">
        <f aca="false">SUM(_xlfn.IFNA(INDEX('Mène 2'!$G$5:$G$34,MATCH($A16,'Mène 2'!$B$5:$B$34,0),1),0) , _xlfn.IFNA(INDEX('Mène 2'!$F$5:$F$34,MATCH($A16,'Mène 2'!$D$5:$D$34,0),1),0))</f>
        <v>0</v>
      </c>
      <c r="I16" s="15" t="n">
        <f aca="false">SUM(_xlfn.IFNA(INDEX('Mène 3'!$D$5:$D$34,MATCH($A16,'Mène 3'!$B$5:$B$34,0),1),0) , _xlfn.IFNA(INDEX('Mène 3'!$B$5:$B$34,MATCH($A16,'Mène 3'!$D$5:$D$34,0),1),0))</f>
        <v>0</v>
      </c>
      <c r="J16" s="15" t="n">
        <f aca="false">SUM(_xlfn.IFNA(INDEX('Mène 3'!$F$5:$F$34,MATCH($A16,'Mène 3'!$B$5:$B$34,0),1),0) , _xlfn.IFNA(INDEX('Mène 3'!$G$5:$G$34,MATCH($A16,'Mène 3'!$D$5:$D$34,0),1),0))</f>
        <v>0</v>
      </c>
      <c r="K16" s="15" t="n">
        <f aca="false">SUM(_xlfn.IFNA(INDEX('Mène 3'!$G$5:$G$34,MATCH($A16,'Mène 3'!$B$5:$B$34,0),1),0) , _xlfn.IFNA(INDEX('Mène 3'!$F$5:$F$34,MATCH($A16,'Mène 3'!$D$5:$D$34,0),1),0))</f>
        <v>0</v>
      </c>
      <c r="L16" s="15" t="n">
        <f aca="false">SUM(_xlfn.IFNA(INDEX('Mène 4'!$D$5:$D$34,MATCH($A16,'Mène 4'!$B$5:$B$34,0),1),0) , _xlfn.IFNA(INDEX('Mène 4'!$B$5:$B$34,MATCH($A16,'Mène 4'!$D$5:$D$34,0),1),0))</f>
        <v>0</v>
      </c>
      <c r="M16" s="15" t="n">
        <f aca="false">SUM(_xlfn.IFNA(INDEX('Mène 4'!$F$5:$F$34,MATCH($A16,'Mène 4'!$B$5:$B$34,0),1),0) , _xlfn.IFNA(INDEX('Mène 4'!$G$5:$G$34,MATCH($A16,'Mène 4'!$D$5:$D$34,0),1),0))</f>
        <v>0</v>
      </c>
      <c r="N16" s="15" t="n">
        <f aca="false">SUM(_xlfn.IFNA(INDEX('Mène 4'!$G$5:$G$34,MATCH($A16,'Mène 4'!$B$5:$B$34,0),1),0) , _xlfn.IFNA(INDEX('Mène 4'!$F$5:$F$34,MATCH($A16,'Mène 4'!$D$5:$D$34,0),1),0))</f>
        <v>0</v>
      </c>
      <c r="O16" s="15" t="n">
        <f aca="false">SUM(_xlfn.IFNA(INDEX('Mène 5'!$D$5:$D$34,MATCH($A16,'Mène 5'!$B$5:$B$34,0),1),0) , _xlfn.IFNA(INDEX('Mène 5'!$B$5:$B$34,MATCH($A16,'Mène 5'!$D$5:$D$34,0),1),0))</f>
        <v>0</v>
      </c>
      <c r="P16" s="15" t="n">
        <f aca="false">SUM(_xlfn.IFNA(INDEX('Mène 5'!$F$5:$F$34,MATCH($A16,'Mène 5'!$B$5:$B$34,0),1),0) , _xlfn.IFNA(INDEX('Mène 5'!$G$5:$G$34,MATCH($A16,'Mène 5'!$D$5:$D$34,0),1),0))</f>
        <v>0</v>
      </c>
      <c r="Q16" s="15" t="n">
        <f aca="false">SUM(_xlfn.IFNA(INDEX('Mène 5'!$G$5:$G$34,MATCH($A16,'Mène 5'!$B$5:$B$34,0),1),0) , _xlfn.IFNA(INDEX('Mène 5'!$F$5:$F$34,MATCH($A16,'Mène 5'!$D$5:$D$34,0),1),0))</f>
        <v>0</v>
      </c>
    </row>
    <row r="17" customFormat="false" ht="18.55" hidden="false" customHeight="false" outlineLevel="0" collapsed="false">
      <c r="A17" s="14" t="n">
        <v>15</v>
      </c>
      <c r="B17" s="16"/>
      <c r="C17" s="15" t="n">
        <f aca="false">SUM(_xlfn.IFNA(INDEX('Mène 1'!$D$5:$D$34,MATCH($A17,'Mène 1'!$B$5:$B$34,0),1),0) , _xlfn.IFNA(INDEX('Mène 1'!$B$5:$B$34,MATCH($A17,'Mène 1'!$D$5:$D$34,0),1),0))</f>
        <v>0</v>
      </c>
      <c r="D17" s="15" t="n">
        <f aca="false">SUM(_xlfn.IFNA(INDEX('Mène 1'!$F$5:$F$34,MATCH($A17,'Mène 1'!$B$5:$B$34,0),1),0) , _xlfn.IFNA(INDEX('Mène 1'!$G$5:$G$34,MATCH($A17,'Mène 1'!$D$5:$D$34,0),1),0))</f>
        <v>0</v>
      </c>
      <c r="E17" s="15" t="n">
        <f aca="false">SUM(_xlfn.IFNA(INDEX('Mène 1'!$G$5:$G$34,MATCH($A17,'Mène 1'!$B$5:$B$34,0),1),0) , _xlfn.IFNA(INDEX('Mène 1'!$F$5:$F$34,MATCH($A17,'Mène 1'!$D$5:$D$34,0),1),0))</f>
        <v>0</v>
      </c>
      <c r="F17" s="15" t="n">
        <f aca="false">SUM(_xlfn.IFNA(INDEX('Mène 2'!$D$5:$D$34,MATCH($A17,'Mène 2'!$B$5:$B$34,0),1),0) , _xlfn.IFNA(INDEX('Mène 2'!$B$5:$B$34,MATCH($A17,'Mène 2'!$D$5:$D$34,0),1),0))</f>
        <v>0</v>
      </c>
      <c r="G17" s="15" t="n">
        <f aca="false">SUM(_xlfn.IFNA(INDEX('Mène 2'!$F$5:$F$34,MATCH($A17,'Mène 2'!$B$5:$B$34,0),1),0) , _xlfn.IFNA(INDEX('Mène 2'!$G$5:$G$34,MATCH($A17,'Mène 2'!$D$5:$D$34,0),1),0))</f>
        <v>0</v>
      </c>
      <c r="H17" s="15" t="n">
        <f aca="false">SUM(_xlfn.IFNA(INDEX('Mène 2'!$G$5:$G$34,MATCH($A17,'Mène 2'!$B$5:$B$34,0),1),0) , _xlfn.IFNA(INDEX('Mène 2'!$F$5:$F$34,MATCH($A17,'Mène 2'!$D$5:$D$34,0),1),0))</f>
        <v>0</v>
      </c>
      <c r="I17" s="15" t="n">
        <f aca="false">SUM(_xlfn.IFNA(INDEX('Mène 3'!$D$5:$D$34,MATCH($A17,'Mène 3'!$B$5:$B$34,0),1),0) , _xlfn.IFNA(INDEX('Mène 3'!$B$5:$B$34,MATCH($A17,'Mène 3'!$D$5:$D$34,0),1),0))</f>
        <v>0</v>
      </c>
      <c r="J17" s="15" t="n">
        <f aca="false">SUM(_xlfn.IFNA(INDEX('Mène 3'!$F$5:$F$34,MATCH($A17,'Mène 3'!$B$5:$B$34,0),1),0) , _xlfn.IFNA(INDEX('Mène 3'!$G$5:$G$34,MATCH($A17,'Mène 3'!$D$5:$D$34,0),1),0))</f>
        <v>0</v>
      </c>
      <c r="K17" s="15" t="n">
        <f aca="false">SUM(_xlfn.IFNA(INDEX('Mène 3'!$G$5:$G$34,MATCH($A17,'Mène 3'!$B$5:$B$34,0),1),0) , _xlfn.IFNA(INDEX('Mène 3'!$F$5:$F$34,MATCH($A17,'Mène 3'!$D$5:$D$34,0),1),0))</f>
        <v>0</v>
      </c>
      <c r="L17" s="15" t="n">
        <f aca="false">SUM(_xlfn.IFNA(INDEX('Mène 4'!$D$5:$D$34,MATCH($A17,'Mène 4'!$B$5:$B$34,0),1),0) , _xlfn.IFNA(INDEX('Mène 4'!$B$5:$B$34,MATCH($A17,'Mène 4'!$D$5:$D$34,0),1),0))</f>
        <v>0</v>
      </c>
      <c r="M17" s="15" t="n">
        <f aca="false">SUM(_xlfn.IFNA(INDEX('Mène 4'!$F$5:$F$34,MATCH($A17,'Mène 4'!$B$5:$B$34,0),1),0) , _xlfn.IFNA(INDEX('Mène 4'!$G$5:$G$34,MATCH($A17,'Mène 4'!$D$5:$D$34,0),1),0))</f>
        <v>0</v>
      </c>
      <c r="N17" s="15" t="n">
        <f aca="false">SUM(_xlfn.IFNA(INDEX('Mène 4'!$G$5:$G$34,MATCH($A17,'Mène 4'!$B$5:$B$34,0),1),0) , _xlfn.IFNA(INDEX('Mène 4'!$F$5:$F$34,MATCH($A17,'Mène 4'!$D$5:$D$34,0),1),0))</f>
        <v>0</v>
      </c>
      <c r="O17" s="15" t="n">
        <f aca="false">SUM(_xlfn.IFNA(INDEX('Mène 5'!$D$5:$D$34,MATCH($A17,'Mène 5'!$B$5:$B$34,0),1),0) , _xlfn.IFNA(INDEX('Mène 5'!$B$5:$B$34,MATCH($A17,'Mène 5'!$D$5:$D$34,0),1),0))</f>
        <v>0</v>
      </c>
      <c r="P17" s="15" t="n">
        <f aca="false">SUM(_xlfn.IFNA(INDEX('Mène 5'!$F$5:$F$34,MATCH($A17,'Mène 5'!$B$5:$B$34,0),1),0) , _xlfn.IFNA(INDEX('Mène 5'!$G$5:$G$34,MATCH($A17,'Mène 5'!$D$5:$D$34,0),1),0))</f>
        <v>0</v>
      </c>
      <c r="Q17" s="15" t="n">
        <f aca="false">SUM(_xlfn.IFNA(INDEX('Mène 5'!$G$5:$G$34,MATCH($A17,'Mène 5'!$B$5:$B$34,0),1),0) , _xlfn.IFNA(INDEX('Mène 5'!$F$5:$F$34,MATCH($A17,'Mène 5'!$D$5:$D$34,0),1),0))</f>
        <v>0</v>
      </c>
    </row>
    <row r="18" customFormat="false" ht="18.55" hidden="false" customHeight="false" outlineLevel="0" collapsed="false">
      <c r="A18" s="14" t="n">
        <v>16</v>
      </c>
      <c r="B18" s="16"/>
      <c r="C18" s="15" t="n">
        <f aca="false">SUM(_xlfn.IFNA(INDEX('Mène 1'!$D$5:$D$34,MATCH($A18,'Mène 1'!$B$5:$B$34,0),1),0) , _xlfn.IFNA(INDEX('Mène 1'!$B$5:$B$34,MATCH($A18,'Mène 1'!$D$5:$D$34,0),1),0))</f>
        <v>0</v>
      </c>
      <c r="D18" s="15" t="n">
        <f aca="false">SUM(_xlfn.IFNA(INDEX('Mène 1'!$F$5:$F$34,MATCH($A18,'Mène 1'!$B$5:$B$34,0),1),0) , _xlfn.IFNA(INDEX('Mène 1'!$G$5:$G$34,MATCH($A18,'Mène 1'!$D$5:$D$34,0),1),0))</f>
        <v>0</v>
      </c>
      <c r="E18" s="15" t="n">
        <f aca="false">SUM(_xlfn.IFNA(INDEX('Mène 1'!$G$5:$G$34,MATCH($A18,'Mène 1'!$B$5:$B$34,0),1),0) , _xlfn.IFNA(INDEX('Mène 1'!$F$5:$F$34,MATCH($A18,'Mène 1'!$D$5:$D$34,0),1),0))</f>
        <v>0</v>
      </c>
      <c r="F18" s="15" t="n">
        <f aca="false">SUM(_xlfn.IFNA(INDEX('Mène 2'!$D$5:$D$34,MATCH($A18,'Mène 2'!$B$5:$B$34,0),1),0) , _xlfn.IFNA(INDEX('Mène 2'!$B$5:$B$34,MATCH($A18,'Mène 2'!$D$5:$D$34,0),1),0))</f>
        <v>0</v>
      </c>
      <c r="G18" s="15" t="n">
        <f aca="false">SUM(_xlfn.IFNA(INDEX('Mène 2'!$F$5:$F$34,MATCH($A18,'Mène 2'!$B$5:$B$34,0),1),0) , _xlfn.IFNA(INDEX('Mène 2'!$G$5:$G$34,MATCH($A18,'Mène 2'!$D$5:$D$34,0),1),0))</f>
        <v>0</v>
      </c>
      <c r="H18" s="15" t="n">
        <f aca="false">SUM(_xlfn.IFNA(INDEX('Mène 2'!$G$5:$G$34,MATCH($A18,'Mène 2'!$B$5:$B$34,0),1),0) , _xlfn.IFNA(INDEX('Mène 2'!$F$5:$F$34,MATCH($A18,'Mène 2'!$D$5:$D$34,0),1),0))</f>
        <v>0</v>
      </c>
      <c r="I18" s="15" t="n">
        <f aca="false">SUM(_xlfn.IFNA(INDEX('Mène 3'!$D$5:$D$34,MATCH($A18,'Mène 3'!$B$5:$B$34,0),1),0) , _xlfn.IFNA(INDEX('Mène 3'!$B$5:$B$34,MATCH($A18,'Mène 3'!$D$5:$D$34,0),1),0))</f>
        <v>0</v>
      </c>
      <c r="J18" s="15" t="n">
        <f aca="false">SUM(_xlfn.IFNA(INDEX('Mène 3'!$F$5:$F$34,MATCH($A18,'Mène 3'!$B$5:$B$34,0),1),0) , _xlfn.IFNA(INDEX('Mène 3'!$G$5:$G$34,MATCH($A18,'Mène 3'!$D$5:$D$34,0),1),0))</f>
        <v>0</v>
      </c>
      <c r="K18" s="15" t="n">
        <f aca="false">SUM(_xlfn.IFNA(INDEX('Mène 3'!$G$5:$G$34,MATCH($A18,'Mène 3'!$B$5:$B$34,0),1),0) , _xlfn.IFNA(INDEX('Mène 3'!$F$5:$F$34,MATCH($A18,'Mène 3'!$D$5:$D$34,0),1),0))</f>
        <v>0</v>
      </c>
      <c r="L18" s="15" t="n">
        <f aca="false">SUM(_xlfn.IFNA(INDEX('Mène 4'!$D$5:$D$34,MATCH($A18,'Mène 4'!$B$5:$B$34,0),1),0) , _xlfn.IFNA(INDEX('Mène 4'!$B$5:$B$34,MATCH($A18,'Mène 4'!$D$5:$D$34,0),1),0))</f>
        <v>0</v>
      </c>
      <c r="M18" s="15" t="n">
        <f aca="false">SUM(_xlfn.IFNA(INDEX('Mène 4'!$F$5:$F$34,MATCH($A18,'Mène 4'!$B$5:$B$34,0),1),0) , _xlfn.IFNA(INDEX('Mène 4'!$G$5:$G$34,MATCH($A18,'Mène 4'!$D$5:$D$34,0),1),0))</f>
        <v>0</v>
      </c>
      <c r="N18" s="15" t="n">
        <f aca="false">SUM(_xlfn.IFNA(INDEX('Mène 4'!$G$5:$G$34,MATCH($A18,'Mène 4'!$B$5:$B$34,0),1),0) , _xlfn.IFNA(INDEX('Mène 4'!$F$5:$F$34,MATCH($A18,'Mène 4'!$D$5:$D$34,0),1),0))</f>
        <v>0</v>
      </c>
      <c r="O18" s="15" t="n">
        <f aca="false">SUM(_xlfn.IFNA(INDEX('Mène 5'!$D$5:$D$34,MATCH($A18,'Mène 5'!$B$5:$B$34,0),1),0) , _xlfn.IFNA(INDEX('Mène 5'!$B$5:$B$34,MATCH($A18,'Mène 5'!$D$5:$D$34,0),1),0))</f>
        <v>0</v>
      </c>
      <c r="P18" s="15" t="n">
        <f aca="false">SUM(_xlfn.IFNA(INDEX('Mène 5'!$F$5:$F$34,MATCH($A18,'Mène 5'!$B$5:$B$34,0),1),0) , _xlfn.IFNA(INDEX('Mène 5'!$G$5:$G$34,MATCH($A18,'Mène 5'!$D$5:$D$34,0),1),0))</f>
        <v>0</v>
      </c>
      <c r="Q18" s="15" t="n">
        <f aca="false">SUM(_xlfn.IFNA(INDEX('Mène 5'!$G$5:$G$34,MATCH($A18,'Mène 5'!$B$5:$B$34,0),1),0) , _xlfn.IFNA(INDEX('Mène 5'!$F$5:$F$34,MATCH($A18,'Mène 5'!$D$5:$D$34,0),1),0))</f>
        <v>0</v>
      </c>
    </row>
    <row r="19" customFormat="false" ht="18.55" hidden="false" customHeight="false" outlineLevel="0" collapsed="false">
      <c r="A19" s="14" t="n">
        <v>17</v>
      </c>
      <c r="B19" s="16"/>
      <c r="C19" s="15" t="n">
        <f aca="false">SUM(_xlfn.IFNA(INDEX('Mène 1'!$D$5:$D$34,MATCH($A19,'Mène 1'!$B$5:$B$34,0),1),0) , _xlfn.IFNA(INDEX('Mène 1'!$B$5:$B$34,MATCH($A19,'Mène 1'!$D$5:$D$34,0),1),0))</f>
        <v>0</v>
      </c>
      <c r="D19" s="15" t="n">
        <f aca="false">SUM(_xlfn.IFNA(INDEX('Mène 1'!$F$5:$F$34,MATCH($A19,'Mène 1'!$B$5:$B$34,0),1),0) , _xlfn.IFNA(INDEX('Mène 1'!$G$5:$G$34,MATCH($A19,'Mène 1'!$D$5:$D$34,0),1),0))</f>
        <v>0</v>
      </c>
      <c r="E19" s="15" t="n">
        <f aca="false">SUM(_xlfn.IFNA(INDEX('Mène 1'!$G$5:$G$34,MATCH($A19,'Mène 1'!$B$5:$B$34,0),1),0) , _xlfn.IFNA(INDEX('Mène 1'!$F$5:$F$34,MATCH($A19,'Mène 1'!$D$5:$D$34,0),1),0))</f>
        <v>0</v>
      </c>
      <c r="F19" s="15" t="n">
        <f aca="false">SUM(_xlfn.IFNA(INDEX('Mène 2'!$D$5:$D$34,MATCH($A19,'Mène 2'!$B$5:$B$34,0),1),0) , _xlfn.IFNA(INDEX('Mène 2'!$B$5:$B$34,MATCH($A19,'Mène 2'!$D$5:$D$34,0),1),0))</f>
        <v>0</v>
      </c>
      <c r="G19" s="15" t="n">
        <f aca="false">SUM(_xlfn.IFNA(INDEX('Mène 2'!$F$5:$F$34,MATCH($A19,'Mène 2'!$B$5:$B$34,0),1),0) , _xlfn.IFNA(INDEX('Mène 2'!$G$5:$G$34,MATCH($A19,'Mène 2'!$D$5:$D$34,0),1),0))</f>
        <v>0</v>
      </c>
      <c r="H19" s="15" t="n">
        <f aca="false">SUM(_xlfn.IFNA(INDEX('Mène 2'!$G$5:$G$34,MATCH($A19,'Mène 2'!$B$5:$B$34,0),1),0) , _xlfn.IFNA(INDEX('Mène 2'!$F$5:$F$34,MATCH($A19,'Mène 2'!$D$5:$D$34,0),1),0))</f>
        <v>0</v>
      </c>
      <c r="I19" s="15" t="n">
        <f aca="false">SUM(_xlfn.IFNA(INDEX('Mène 3'!$D$5:$D$34,MATCH($A19,'Mène 3'!$B$5:$B$34,0),1),0) , _xlfn.IFNA(INDEX('Mène 3'!$B$5:$B$34,MATCH($A19,'Mène 3'!$D$5:$D$34,0),1),0))</f>
        <v>0</v>
      </c>
      <c r="J19" s="15" t="n">
        <f aca="false">SUM(_xlfn.IFNA(INDEX('Mène 3'!$F$5:$F$34,MATCH($A19,'Mène 3'!$B$5:$B$34,0),1),0) , _xlfn.IFNA(INDEX('Mène 3'!$G$5:$G$34,MATCH($A19,'Mène 3'!$D$5:$D$34,0),1),0))</f>
        <v>0</v>
      </c>
      <c r="K19" s="15" t="n">
        <f aca="false">SUM(_xlfn.IFNA(INDEX('Mène 3'!$G$5:$G$34,MATCH($A19,'Mène 3'!$B$5:$B$34,0),1),0) , _xlfn.IFNA(INDEX('Mène 3'!$F$5:$F$34,MATCH($A19,'Mène 3'!$D$5:$D$34,0),1),0))</f>
        <v>0</v>
      </c>
      <c r="L19" s="15" t="n">
        <f aca="false">SUM(_xlfn.IFNA(INDEX('Mène 4'!$D$5:$D$34,MATCH($A19,'Mène 4'!$B$5:$B$34,0),1),0) , _xlfn.IFNA(INDEX('Mène 4'!$B$5:$B$34,MATCH($A19,'Mène 4'!$D$5:$D$34,0),1),0))</f>
        <v>0</v>
      </c>
      <c r="M19" s="15" t="n">
        <f aca="false">SUM(_xlfn.IFNA(INDEX('Mène 4'!$F$5:$F$34,MATCH($A19,'Mène 4'!$B$5:$B$34,0),1),0) , _xlfn.IFNA(INDEX('Mène 4'!$G$5:$G$34,MATCH($A19,'Mène 4'!$D$5:$D$34,0),1),0))</f>
        <v>0</v>
      </c>
      <c r="N19" s="15" t="n">
        <f aca="false">SUM(_xlfn.IFNA(INDEX('Mène 4'!$G$5:$G$34,MATCH($A19,'Mène 4'!$B$5:$B$34,0),1),0) , _xlfn.IFNA(INDEX('Mène 4'!$F$5:$F$34,MATCH($A19,'Mène 4'!$D$5:$D$34,0),1),0))</f>
        <v>0</v>
      </c>
      <c r="O19" s="15" t="n">
        <f aca="false">SUM(_xlfn.IFNA(INDEX('Mène 5'!$D$5:$D$34,MATCH($A19,'Mène 5'!$B$5:$B$34,0),1),0) , _xlfn.IFNA(INDEX('Mène 5'!$B$5:$B$34,MATCH($A19,'Mène 5'!$D$5:$D$34,0),1),0))</f>
        <v>0</v>
      </c>
      <c r="P19" s="15" t="n">
        <f aca="false">SUM(_xlfn.IFNA(INDEX('Mène 5'!$F$5:$F$34,MATCH($A19,'Mène 5'!$B$5:$B$34,0),1),0) , _xlfn.IFNA(INDEX('Mène 5'!$G$5:$G$34,MATCH($A19,'Mène 5'!$D$5:$D$34,0),1),0))</f>
        <v>0</v>
      </c>
      <c r="Q19" s="15" t="n">
        <f aca="false">SUM(_xlfn.IFNA(INDEX('Mène 5'!$G$5:$G$34,MATCH($A19,'Mène 5'!$B$5:$B$34,0),1),0) , _xlfn.IFNA(INDEX('Mène 5'!$F$5:$F$34,MATCH($A19,'Mène 5'!$D$5:$D$34,0),1),0))</f>
        <v>0</v>
      </c>
    </row>
    <row r="20" customFormat="false" ht="18.55" hidden="false" customHeight="false" outlineLevel="0" collapsed="false">
      <c r="A20" s="14" t="n">
        <v>18</v>
      </c>
      <c r="B20" s="16"/>
      <c r="C20" s="15" t="n">
        <f aca="false">SUM(_xlfn.IFNA(INDEX('Mène 1'!$D$5:$D$34,MATCH($A20,'Mène 1'!$B$5:$B$34,0),1),0) , _xlfn.IFNA(INDEX('Mène 1'!$B$5:$B$34,MATCH($A20,'Mène 1'!$D$5:$D$34,0),1),0))</f>
        <v>0</v>
      </c>
      <c r="D20" s="15" t="n">
        <f aca="false">SUM(_xlfn.IFNA(INDEX('Mène 1'!$F$5:$F$34,MATCH($A20,'Mène 1'!$B$5:$B$34,0),1),0) , _xlfn.IFNA(INDEX('Mène 1'!$G$5:$G$34,MATCH($A20,'Mène 1'!$D$5:$D$34,0),1),0))</f>
        <v>0</v>
      </c>
      <c r="E20" s="15" t="n">
        <f aca="false">SUM(_xlfn.IFNA(INDEX('Mène 1'!$G$5:$G$34,MATCH($A20,'Mène 1'!$B$5:$B$34,0),1),0) , _xlfn.IFNA(INDEX('Mène 1'!$F$5:$F$34,MATCH($A20,'Mène 1'!$D$5:$D$34,0),1),0))</f>
        <v>0</v>
      </c>
      <c r="F20" s="15" t="n">
        <f aca="false">SUM(_xlfn.IFNA(INDEX('Mène 2'!$D$5:$D$34,MATCH($A20,'Mène 2'!$B$5:$B$34,0),1),0) , _xlfn.IFNA(INDEX('Mène 2'!$B$5:$B$34,MATCH($A20,'Mène 2'!$D$5:$D$34,0),1),0))</f>
        <v>0</v>
      </c>
      <c r="G20" s="15" t="n">
        <f aca="false">SUM(_xlfn.IFNA(INDEX('Mène 2'!$F$5:$F$34,MATCH($A20,'Mène 2'!$B$5:$B$34,0),1),0) , _xlfn.IFNA(INDEX('Mène 2'!$G$5:$G$34,MATCH($A20,'Mène 2'!$D$5:$D$34,0),1),0))</f>
        <v>0</v>
      </c>
      <c r="H20" s="15" t="n">
        <f aca="false">SUM(_xlfn.IFNA(INDEX('Mène 2'!$G$5:$G$34,MATCH($A20,'Mène 2'!$B$5:$B$34,0),1),0) , _xlfn.IFNA(INDEX('Mène 2'!$F$5:$F$34,MATCH($A20,'Mène 2'!$D$5:$D$34,0),1),0))</f>
        <v>0</v>
      </c>
      <c r="I20" s="15" t="n">
        <f aca="false">SUM(_xlfn.IFNA(INDEX('Mène 3'!$D$5:$D$34,MATCH($A20,'Mène 3'!$B$5:$B$34,0),1),0) , _xlfn.IFNA(INDEX('Mène 3'!$B$5:$B$34,MATCH($A20,'Mène 3'!$D$5:$D$34,0),1),0))</f>
        <v>0</v>
      </c>
      <c r="J20" s="15" t="n">
        <f aca="false">SUM(_xlfn.IFNA(INDEX('Mène 3'!$F$5:$F$34,MATCH($A20,'Mène 3'!$B$5:$B$34,0),1),0) , _xlfn.IFNA(INDEX('Mène 3'!$G$5:$G$34,MATCH($A20,'Mène 3'!$D$5:$D$34,0),1),0))</f>
        <v>0</v>
      </c>
      <c r="K20" s="15" t="n">
        <f aca="false">SUM(_xlfn.IFNA(INDEX('Mène 3'!$G$5:$G$34,MATCH($A20,'Mène 3'!$B$5:$B$34,0),1),0) , _xlfn.IFNA(INDEX('Mène 3'!$F$5:$F$34,MATCH($A20,'Mène 3'!$D$5:$D$34,0),1),0))</f>
        <v>0</v>
      </c>
      <c r="L20" s="15" t="n">
        <f aca="false">SUM(_xlfn.IFNA(INDEX('Mène 4'!$D$5:$D$34,MATCH($A20,'Mène 4'!$B$5:$B$34,0),1),0) , _xlfn.IFNA(INDEX('Mène 4'!$B$5:$B$34,MATCH($A20,'Mène 4'!$D$5:$D$34,0),1),0))</f>
        <v>0</v>
      </c>
      <c r="M20" s="15" t="n">
        <f aca="false">SUM(_xlfn.IFNA(INDEX('Mène 4'!$F$5:$F$34,MATCH($A20,'Mène 4'!$B$5:$B$34,0),1),0) , _xlfn.IFNA(INDEX('Mène 4'!$G$5:$G$34,MATCH($A20,'Mène 4'!$D$5:$D$34,0),1),0))</f>
        <v>0</v>
      </c>
      <c r="N20" s="15" t="n">
        <f aca="false">SUM(_xlfn.IFNA(INDEX('Mène 4'!$G$5:$G$34,MATCH($A20,'Mène 4'!$B$5:$B$34,0),1),0) , _xlfn.IFNA(INDEX('Mène 4'!$F$5:$F$34,MATCH($A20,'Mène 4'!$D$5:$D$34,0),1),0))</f>
        <v>0</v>
      </c>
      <c r="O20" s="15" t="n">
        <f aca="false">SUM(_xlfn.IFNA(INDEX('Mène 5'!$D$5:$D$34,MATCH($A20,'Mène 5'!$B$5:$B$34,0),1),0) , _xlfn.IFNA(INDEX('Mène 5'!$B$5:$B$34,MATCH($A20,'Mène 5'!$D$5:$D$34,0),1),0))</f>
        <v>0</v>
      </c>
      <c r="P20" s="15" t="n">
        <f aca="false">SUM(_xlfn.IFNA(INDEX('Mène 5'!$F$5:$F$34,MATCH($A20,'Mène 5'!$B$5:$B$34,0),1),0) , _xlfn.IFNA(INDEX('Mène 5'!$G$5:$G$34,MATCH($A20,'Mène 5'!$D$5:$D$34,0),1),0))</f>
        <v>0</v>
      </c>
      <c r="Q20" s="15" t="n">
        <f aca="false">SUM(_xlfn.IFNA(INDEX('Mène 5'!$G$5:$G$34,MATCH($A20,'Mène 5'!$B$5:$B$34,0),1),0) , _xlfn.IFNA(INDEX('Mène 5'!$F$5:$F$34,MATCH($A20,'Mène 5'!$D$5:$D$34,0),1),0))</f>
        <v>0</v>
      </c>
    </row>
    <row r="21" customFormat="false" ht="18.55" hidden="false" customHeight="false" outlineLevel="0" collapsed="false">
      <c r="A21" s="14" t="n">
        <v>19</v>
      </c>
      <c r="B21" s="16"/>
      <c r="C21" s="15" t="n">
        <f aca="false">SUM(_xlfn.IFNA(INDEX('Mène 1'!$D$5:$D$34,MATCH($A21,'Mène 1'!$B$5:$B$34,0),1),0) , _xlfn.IFNA(INDEX('Mène 1'!$B$5:$B$34,MATCH($A21,'Mène 1'!$D$5:$D$34,0),1),0))</f>
        <v>0</v>
      </c>
      <c r="D21" s="15" t="n">
        <f aca="false">SUM(_xlfn.IFNA(INDEX('Mène 1'!$F$5:$F$34,MATCH($A21,'Mène 1'!$B$5:$B$34,0),1),0) , _xlfn.IFNA(INDEX('Mène 1'!$G$5:$G$34,MATCH($A21,'Mène 1'!$D$5:$D$34,0),1),0))</f>
        <v>0</v>
      </c>
      <c r="E21" s="15" t="n">
        <f aca="false">SUM(_xlfn.IFNA(INDEX('Mène 1'!$G$5:$G$34,MATCH($A21,'Mène 1'!$B$5:$B$34,0),1),0) , _xlfn.IFNA(INDEX('Mène 1'!$F$5:$F$34,MATCH($A21,'Mène 1'!$D$5:$D$34,0),1),0))</f>
        <v>0</v>
      </c>
      <c r="F21" s="15" t="n">
        <f aca="false">SUM(_xlfn.IFNA(INDEX('Mène 2'!$D$5:$D$34,MATCH($A21,'Mène 2'!$B$5:$B$34,0),1),0) , _xlfn.IFNA(INDEX('Mène 2'!$B$5:$B$34,MATCH($A21,'Mène 2'!$D$5:$D$34,0),1),0))</f>
        <v>0</v>
      </c>
      <c r="G21" s="15" t="n">
        <f aca="false">SUM(_xlfn.IFNA(INDEX('Mène 2'!$F$5:$F$34,MATCH($A21,'Mène 2'!$B$5:$B$34,0),1),0) , _xlfn.IFNA(INDEX('Mène 2'!$G$5:$G$34,MATCH($A21,'Mène 2'!$D$5:$D$34,0),1),0))</f>
        <v>0</v>
      </c>
      <c r="H21" s="15" t="n">
        <f aca="false">SUM(_xlfn.IFNA(INDEX('Mène 2'!$G$5:$G$34,MATCH($A21,'Mène 2'!$B$5:$B$34,0),1),0) , _xlfn.IFNA(INDEX('Mène 2'!$F$5:$F$34,MATCH($A21,'Mène 2'!$D$5:$D$34,0),1),0))</f>
        <v>0</v>
      </c>
      <c r="I21" s="15" t="n">
        <f aca="false">SUM(_xlfn.IFNA(INDEX('Mène 3'!$D$5:$D$34,MATCH($A21,'Mène 3'!$B$5:$B$34,0),1),0) , _xlfn.IFNA(INDEX('Mène 3'!$B$5:$B$34,MATCH($A21,'Mène 3'!$D$5:$D$34,0),1),0))</f>
        <v>0</v>
      </c>
      <c r="J21" s="15" t="n">
        <f aca="false">SUM(_xlfn.IFNA(INDEX('Mène 3'!$F$5:$F$34,MATCH($A21,'Mène 3'!$B$5:$B$34,0),1),0) , _xlfn.IFNA(INDEX('Mène 3'!$G$5:$G$34,MATCH($A21,'Mène 3'!$D$5:$D$34,0),1),0))</f>
        <v>0</v>
      </c>
      <c r="K21" s="15" t="n">
        <f aca="false">SUM(_xlfn.IFNA(INDEX('Mène 3'!$G$5:$G$34,MATCH($A21,'Mène 3'!$B$5:$B$34,0),1),0) , _xlfn.IFNA(INDEX('Mène 3'!$F$5:$F$34,MATCH($A21,'Mène 3'!$D$5:$D$34,0),1),0))</f>
        <v>0</v>
      </c>
      <c r="L21" s="15" t="n">
        <f aca="false">SUM(_xlfn.IFNA(INDEX('Mène 4'!$D$5:$D$34,MATCH($A21,'Mène 4'!$B$5:$B$34,0),1),0) , _xlfn.IFNA(INDEX('Mène 4'!$B$5:$B$34,MATCH($A21,'Mène 4'!$D$5:$D$34,0),1),0))</f>
        <v>0</v>
      </c>
      <c r="M21" s="15" t="n">
        <f aca="false">SUM(_xlfn.IFNA(INDEX('Mène 4'!$F$5:$F$34,MATCH($A21,'Mène 4'!$B$5:$B$34,0),1),0) , _xlfn.IFNA(INDEX('Mène 4'!$G$5:$G$34,MATCH($A21,'Mène 4'!$D$5:$D$34,0),1),0))</f>
        <v>0</v>
      </c>
      <c r="N21" s="15" t="n">
        <f aca="false">SUM(_xlfn.IFNA(INDEX('Mène 4'!$G$5:$G$34,MATCH($A21,'Mène 4'!$B$5:$B$34,0),1),0) , _xlfn.IFNA(INDEX('Mène 4'!$F$5:$F$34,MATCH($A21,'Mène 4'!$D$5:$D$34,0),1),0))</f>
        <v>0</v>
      </c>
      <c r="O21" s="15" t="n">
        <f aca="false">SUM(_xlfn.IFNA(INDEX('Mène 5'!$D$5:$D$34,MATCH($A21,'Mène 5'!$B$5:$B$34,0),1),0) , _xlfn.IFNA(INDEX('Mène 5'!$B$5:$B$34,MATCH($A21,'Mène 5'!$D$5:$D$34,0),1),0))</f>
        <v>0</v>
      </c>
      <c r="P21" s="15" t="n">
        <f aca="false">SUM(_xlfn.IFNA(INDEX('Mène 5'!$F$5:$F$34,MATCH($A21,'Mène 5'!$B$5:$B$34,0),1),0) , _xlfn.IFNA(INDEX('Mène 5'!$G$5:$G$34,MATCH($A21,'Mène 5'!$D$5:$D$34,0),1),0))</f>
        <v>0</v>
      </c>
      <c r="Q21" s="15" t="n">
        <f aca="false">SUM(_xlfn.IFNA(INDEX('Mène 5'!$G$5:$G$34,MATCH($A21,'Mène 5'!$B$5:$B$34,0),1),0) , _xlfn.IFNA(INDEX('Mène 5'!$F$5:$F$34,MATCH($A21,'Mène 5'!$D$5:$D$34,0),1),0))</f>
        <v>0</v>
      </c>
    </row>
    <row r="22" customFormat="false" ht="18.55" hidden="false" customHeight="false" outlineLevel="0" collapsed="false">
      <c r="A22" s="14" t="n">
        <v>20</v>
      </c>
      <c r="B22" s="16"/>
      <c r="C22" s="15" t="n">
        <f aca="false">SUM(_xlfn.IFNA(INDEX('Mène 1'!$D$5:$D$34,MATCH($A22,'Mène 1'!$B$5:$B$34,0),1),0) , _xlfn.IFNA(INDEX('Mène 1'!$B$5:$B$34,MATCH($A22,'Mène 1'!$D$5:$D$34,0),1),0))</f>
        <v>0</v>
      </c>
      <c r="D22" s="15" t="n">
        <f aca="false">SUM(_xlfn.IFNA(INDEX('Mène 1'!$F$5:$F$34,MATCH($A22,'Mène 1'!$B$5:$B$34,0),1),0) , _xlfn.IFNA(INDEX('Mène 1'!$G$5:$G$34,MATCH($A22,'Mène 1'!$D$5:$D$34,0),1),0))</f>
        <v>0</v>
      </c>
      <c r="E22" s="15" t="n">
        <f aca="false">SUM(_xlfn.IFNA(INDEX('Mène 1'!$G$5:$G$34,MATCH($A22,'Mène 1'!$B$5:$B$34,0),1),0) , _xlfn.IFNA(INDEX('Mène 1'!$F$5:$F$34,MATCH($A22,'Mène 1'!$D$5:$D$34,0),1),0))</f>
        <v>0</v>
      </c>
      <c r="F22" s="15" t="n">
        <f aca="false">SUM(_xlfn.IFNA(INDEX('Mène 2'!$D$5:$D$34,MATCH($A22,'Mène 2'!$B$5:$B$34,0),1),0) , _xlfn.IFNA(INDEX('Mène 2'!$B$5:$B$34,MATCH($A22,'Mène 2'!$D$5:$D$34,0),1),0))</f>
        <v>0</v>
      </c>
      <c r="G22" s="15" t="n">
        <f aca="false">SUM(_xlfn.IFNA(INDEX('Mène 2'!$F$5:$F$34,MATCH($A22,'Mène 2'!$B$5:$B$34,0),1),0) , _xlfn.IFNA(INDEX('Mène 2'!$G$5:$G$34,MATCH($A22,'Mène 2'!$D$5:$D$34,0),1),0))</f>
        <v>0</v>
      </c>
      <c r="H22" s="15" t="n">
        <f aca="false">SUM(_xlfn.IFNA(INDEX('Mène 2'!$G$5:$G$34,MATCH($A22,'Mène 2'!$B$5:$B$34,0),1),0) , _xlfn.IFNA(INDEX('Mène 2'!$F$5:$F$34,MATCH($A22,'Mène 2'!$D$5:$D$34,0),1),0))</f>
        <v>0</v>
      </c>
      <c r="I22" s="15" t="n">
        <f aca="false">SUM(_xlfn.IFNA(INDEX('Mène 3'!$D$5:$D$34,MATCH($A22,'Mène 3'!$B$5:$B$34,0),1),0) , _xlfn.IFNA(INDEX('Mène 3'!$B$5:$B$34,MATCH($A22,'Mène 3'!$D$5:$D$34,0),1),0))</f>
        <v>0</v>
      </c>
      <c r="J22" s="15" t="n">
        <f aca="false">SUM(_xlfn.IFNA(INDEX('Mène 3'!$F$5:$F$34,MATCH($A22,'Mène 3'!$B$5:$B$34,0),1),0) , _xlfn.IFNA(INDEX('Mène 3'!$G$5:$G$34,MATCH($A22,'Mène 3'!$D$5:$D$34,0),1),0))</f>
        <v>0</v>
      </c>
      <c r="K22" s="15" t="n">
        <f aca="false">SUM(_xlfn.IFNA(INDEX('Mène 3'!$G$5:$G$34,MATCH($A22,'Mène 3'!$B$5:$B$34,0),1),0) , _xlfn.IFNA(INDEX('Mène 3'!$F$5:$F$34,MATCH($A22,'Mène 3'!$D$5:$D$34,0),1),0))</f>
        <v>0</v>
      </c>
      <c r="L22" s="15" t="n">
        <f aca="false">SUM(_xlfn.IFNA(INDEX('Mène 4'!$D$5:$D$34,MATCH($A22,'Mène 4'!$B$5:$B$34,0),1),0) , _xlfn.IFNA(INDEX('Mène 4'!$B$5:$B$34,MATCH($A22,'Mène 4'!$D$5:$D$34,0),1),0))</f>
        <v>0</v>
      </c>
      <c r="M22" s="15" t="n">
        <f aca="false">SUM(_xlfn.IFNA(INDEX('Mène 4'!$F$5:$F$34,MATCH($A22,'Mène 4'!$B$5:$B$34,0),1),0) , _xlfn.IFNA(INDEX('Mène 4'!$G$5:$G$34,MATCH($A22,'Mène 4'!$D$5:$D$34,0),1),0))</f>
        <v>0</v>
      </c>
      <c r="N22" s="15" t="n">
        <f aca="false">SUM(_xlfn.IFNA(INDEX('Mène 4'!$G$5:$G$34,MATCH($A22,'Mène 4'!$B$5:$B$34,0),1),0) , _xlfn.IFNA(INDEX('Mène 4'!$F$5:$F$34,MATCH($A22,'Mène 4'!$D$5:$D$34,0),1),0))</f>
        <v>0</v>
      </c>
      <c r="O22" s="15" t="n">
        <f aca="false">SUM(_xlfn.IFNA(INDEX('Mène 5'!$D$5:$D$34,MATCH($A22,'Mène 5'!$B$5:$B$34,0),1),0) , _xlfn.IFNA(INDEX('Mène 5'!$B$5:$B$34,MATCH($A22,'Mène 5'!$D$5:$D$34,0),1),0))</f>
        <v>0</v>
      </c>
      <c r="P22" s="15" t="n">
        <f aca="false">SUM(_xlfn.IFNA(INDEX('Mène 5'!$F$5:$F$34,MATCH($A22,'Mène 5'!$B$5:$B$34,0),1),0) , _xlfn.IFNA(INDEX('Mène 5'!$G$5:$G$34,MATCH($A22,'Mène 5'!$D$5:$D$34,0),1),0))</f>
        <v>0</v>
      </c>
      <c r="Q22" s="15" t="n">
        <f aca="false">SUM(_xlfn.IFNA(INDEX('Mène 5'!$G$5:$G$34,MATCH($A22,'Mène 5'!$B$5:$B$34,0),1),0) , _xlfn.IFNA(INDEX('Mène 5'!$F$5:$F$34,MATCH($A22,'Mène 5'!$D$5:$D$34,0),1),0))</f>
        <v>0</v>
      </c>
    </row>
    <row r="23" customFormat="false" ht="18.55" hidden="false" customHeight="false" outlineLevel="0" collapsed="false">
      <c r="A23" s="14" t="n">
        <v>21</v>
      </c>
      <c r="B23" s="16"/>
      <c r="C23" s="15" t="n">
        <f aca="false">SUM(_xlfn.IFNA(INDEX('Mène 1'!$D$5:$D$34,MATCH($A23,'Mène 1'!$B$5:$B$34,0),1),0) , _xlfn.IFNA(INDEX('Mène 1'!$B$5:$B$34,MATCH($A23,'Mène 1'!$D$5:$D$34,0),1),0))</f>
        <v>0</v>
      </c>
      <c r="D23" s="15" t="n">
        <f aca="false">SUM(_xlfn.IFNA(INDEX('Mène 1'!$F$5:$F$34,MATCH($A23,'Mène 1'!$B$5:$B$34,0),1),0) , _xlfn.IFNA(INDEX('Mène 1'!$G$5:$G$34,MATCH($A23,'Mène 1'!$D$5:$D$34,0),1),0))</f>
        <v>0</v>
      </c>
      <c r="E23" s="15" t="n">
        <f aca="false">SUM(_xlfn.IFNA(INDEX('Mène 1'!$G$5:$G$34,MATCH($A23,'Mène 1'!$B$5:$B$34,0),1),0) , _xlfn.IFNA(INDEX('Mène 1'!$F$5:$F$34,MATCH($A23,'Mène 1'!$D$5:$D$34,0),1),0))</f>
        <v>0</v>
      </c>
      <c r="F23" s="15" t="n">
        <f aca="false">SUM(_xlfn.IFNA(INDEX('Mène 2'!$D$5:$D$34,MATCH($A23,'Mène 2'!$B$5:$B$34,0),1),0) , _xlfn.IFNA(INDEX('Mène 2'!$B$5:$B$34,MATCH($A23,'Mène 2'!$D$5:$D$34,0),1),0))</f>
        <v>0</v>
      </c>
      <c r="G23" s="15" t="n">
        <f aca="false">SUM(_xlfn.IFNA(INDEX('Mène 2'!$F$5:$F$34,MATCH($A23,'Mène 2'!$B$5:$B$34,0),1),0) , _xlfn.IFNA(INDEX('Mène 2'!$G$5:$G$34,MATCH($A23,'Mène 2'!$D$5:$D$34,0),1),0))</f>
        <v>0</v>
      </c>
      <c r="H23" s="15" t="n">
        <f aca="false">SUM(_xlfn.IFNA(INDEX('Mène 2'!$G$5:$G$34,MATCH($A23,'Mène 2'!$B$5:$B$34,0),1),0) , _xlfn.IFNA(INDEX('Mène 2'!$F$5:$F$34,MATCH($A23,'Mène 2'!$D$5:$D$34,0),1),0))</f>
        <v>0</v>
      </c>
      <c r="I23" s="15" t="n">
        <f aca="false">SUM(_xlfn.IFNA(INDEX('Mène 3'!$D$5:$D$34,MATCH($A23,'Mène 3'!$B$5:$B$34,0),1),0) , _xlfn.IFNA(INDEX('Mène 3'!$B$5:$B$34,MATCH($A23,'Mène 3'!$D$5:$D$34,0),1),0))</f>
        <v>0</v>
      </c>
      <c r="J23" s="15" t="n">
        <f aca="false">SUM(_xlfn.IFNA(INDEX('Mène 3'!$F$5:$F$34,MATCH($A23,'Mène 3'!$B$5:$B$34,0),1),0) , _xlfn.IFNA(INDEX('Mène 3'!$G$5:$G$34,MATCH($A23,'Mène 3'!$D$5:$D$34,0),1),0))</f>
        <v>0</v>
      </c>
      <c r="K23" s="15" t="n">
        <f aca="false">SUM(_xlfn.IFNA(INDEX('Mène 3'!$G$5:$G$34,MATCH($A23,'Mène 3'!$B$5:$B$34,0),1),0) , _xlfn.IFNA(INDEX('Mène 3'!$F$5:$F$34,MATCH($A23,'Mène 3'!$D$5:$D$34,0),1),0))</f>
        <v>0</v>
      </c>
      <c r="L23" s="15" t="n">
        <f aca="false">SUM(_xlfn.IFNA(INDEX('Mène 4'!$D$5:$D$34,MATCH($A23,'Mène 4'!$B$5:$B$34,0),1),0) , _xlfn.IFNA(INDEX('Mène 4'!$B$5:$B$34,MATCH($A23,'Mène 4'!$D$5:$D$34,0),1),0))</f>
        <v>0</v>
      </c>
      <c r="M23" s="15" t="n">
        <f aca="false">SUM(_xlfn.IFNA(INDEX('Mène 4'!$F$5:$F$34,MATCH($A23,'Mène 4'!$B$5:$B$34,0),1),0) , _xlfn.IFNA(INDEX('Mène 4'!$G$5:$G$34,MATCH($A23,'Mène 4'!$D$5:$D$34,0),1),0))</f>
        <v>0</v>
      </c>
      <c r="N23" s="15" t="n">
        <f aca="false">SUM(_xlfn.IFNA(INDEX('Mène 4'!$G$5:$G$34,MATCH($A23,'Mène 4'!$B$5:$B$34,0),1),0) , _xlfn.IFNA(INDEX('Mène 4'!$F$5:$F$34,MATCH($A23,'Mène 4'!$D$5:$D$34,0),1),0))</f>
        <v>0</v>
      </c>
      <c r="O23" s="15" t="n">
        <f aca="false">SUM(_xlfn.IFNA(INDEX('Mène 5'!$D$5:$D$34,MATCH($A23,'Mène 5'!$B$5:$B$34,0),1),0) , _xlfn.IFNA(INDEX('Mène 5'!$B$5:$B$34,MATCH($A23,'Mène 5'!$D$5:$D$34,0),1),0))</f>
        <v>0</v>
      </c>
      <c r="P23" s="15" t="n">
        <f aca="false">SUM(_xlfn.IFNA(INDEX('Mène 5'!$F$5:$F$34,MATCH($A23,'Mène 5'!$B$5:$B$34,0),1),0) , _xlfn.IFNA(INDEX('Mène 5'!$G$5:$G$34,MATCH($A23,'Mène 5'!$D$5:$D$34,0),1),0))</f>
        <v>0</v>
      </c>
      <c r="Q23" s="15" t="n">
        <f aca="false">SUM(_xlfn.IFNA(INDEX('Mène 5'!$G$5:$G$34,MATCH($A23,'Mène 5'!$B$5:$B$34,0),1),0) , _xlfn.IFNA(INDEX('Mène 5'!$F$5:$F$34,MATCH($A23,'Mène 5'!$D$5:$D$34,0),1),0))</f>
        <v>0</v>
      </c>
    </row>
    <row r="24" customFormat="false" ht="18.55" hidden="false" customHeight="false" outlineLevel="0" collapsed="false">
      <c r="A24" s="14" t="n">
        <v>22</v>
      </c>
      <c r="B24" s="16"/>
      <c r="C24" s="15" t="n">
        <f aca="false">SUM(_xlfn.IFNA(INDEX('Mène 1'!$D$5:$D$34,MATCH($A24,'Mène 1'!$B$5:$B$34,0),1),0) , _xlfn.IFNA(INDEX('Mène 1'!$B$5:$B$34,MATCH($A24,'Mène 1'!$D$5:$D$34,0),1),0))</f>
        <v>0</v>
      </c>
      <c r="D24" s="15" t="n">
        <f aca="false">SUM(_xlfn.IFNA(INDEX('Mène 1'!$F$5:$F$34,MATCH($A24,'Mène 1'!$B$5:$B$34,0),1),0) , _xlfn.IFNA(INDEX('Mène 1'!$G$5:$G$34,MATCH($A24,'Mène 1'!$D$5:$D$34,0),1),0))</f>
        <v>0</v>
      </c>
      <c r="E24" s="15" t="n">
        <f aca="false">SUM(_xlfn.IFNA(INDEX('Mène 1'!$G$5:$G$34,MATCH($A24,'Mène 1'!$B$5:$B$34,0),1),0) , _xlfn.IFNA(INDEX('Mène 1'!$F$5:$F$34,MATCH($A24,'Mène 1'!$D$5:$D$34,0),1),0))</f>
        <v>0</v>
      </c>
      <c r="F24" s="15" t="n">
        <f aca="false">SUM(_xlfn.IFNA(INDEX('Mène 2'!$D$5:$D$34,MATCH($A24,'Mène 2'!$B$5:$B$34,0),1),0) , _xlfn.IFNA(INDEX('Mène 2'!$B$5:$B$34,MATCH($A24,'Mène 2'!$D$5:$D$34,0),1),0))</f>
        <v>0</v>
      </c>
      <c r="G24" s="15" t="n">
        <f aca="false">SUM(_xlfn.IFNA(INDEX('Mène 2'!$F$5:$F$34,MATCH($A24,'Mène 2'!$B$5:$B$34,0),1),0) , _xlfn.IFNA(INDEX('Mène 2'!$G$5:$G$34,MATCH($A24,'Mène 2'!$D$5:$D$34,0),1),0))</f>
        <v>0</v>
      </c>
      <c r="H24" s="15" t="n">
        <f aca="false">SUM(_xlfn.IFNA(INDEX('Mène 2'!$G$5:$G$34,MATCH($A24,'Mène 2'!$B$5:$B$34,0),1),0) , _xlfn.IFNA(INDEX('Mène 2'!$F$5:$F$34,MATCH($A24,'Mène 2'!$D$5:$D$34,0),1),0))</f>
        <v>0</v>
      </c>
      <c r="I24" s="15" t="n">
        <f aca="false">SUM(_xlfn.IFNA(INDEX('Mène 3'!$D$5:$D$34,MATCH($A24,'Mène 3'!$B$5:$B$34,0),1),0) , _xlfn.IFNA(INDEX('Mène 3'!$B$5:$B$34,MATCH($A24,'Mène 3'!$D$5:$D$34,0),1),0))</f>
        <v>0</v>
      </c>
      <c r="J24" s="15" t="n">
        <f aca="false">SUM(_xlfn.IFNA(INDEX('Mène 3'!$F$5:$F$34,MATCH($A24,'Mène 3'!$B$5:$B$34,0),1),0) , _xlfn.IFNA(INDEX('Mène 3'!$G$5:$G$34,MATCH($A24,'Mène 3'!$D$5:$D$34,0),1),0))</f>
        <v>0</v>
      </c>
      <c r="K24" s="15" t="n">
        <f aca="false">SUM(_xlfn.IFNA(INDEX('Mène 3'!$G$5:$G$34,MATCH($A24,'Mène 3'!$B$5:$B$34,0),1),0) , _xlfn.IFNA(INDEX('Mène 3'!$F$5:$F$34,MATCH($A24,'Mène 3'!$D$5:$D$34,0),1),0))</f>
        <v>0</v>
      </c>
      <c r="L24" s="15" t="n">
        <f aca="false">SUM(_xlfn.IFNA(INDEX('Mène 4'!$D$5:$D$34,MATCH($A24,'Mène 4'!$B$5:$B$34,0),1),0) , _xlfn.IFNA(INDEX('Mène 4'!$B$5:$B$34,MATCH($A24,'Mène 4'!$D$5:$D$34,0),1),0))</f>
        <v>0</v>
      </c>
      <c r="M24" s="15" t="n">
        <f aca="false">SUM(_xlfn.IFNA(INDEX('Mène 4'!$F$5:$F$34,MATCH($A24,'Mène 4'!$B$5:$B$34,0),1),0) , _xlfn.IFNA(INDEX('Mène 4'!$G$5:$G$34,MATCH($A24,'Mène 4'!$D$5:$D$34,0),1),0))</f>
        <v>0</v>
      </c>
      <c r="N24" s="15" t="n">
        <f aca="false">SUM(_xlfn.IFNA(INDEX('Mène 4'!$G$5:$G$34,MATCH($A24,'Mène 4'!$B$5:$B$34,0),1),0) , _xlfn.IFNA(INDEX('Mène 4'!$F$5:$F$34,MATCH($A24,'Mène 4'!$D$5:$D$34,0),1),0))</f>
        <v>0</v>
      </c>
      <c r="O24" s="15" t="n">
        <f aca="false">SUM(_xlfn.IFNA(INDEX('Mène 5'!$D$5:$D$34,MATCH($A24,'Mène 5'!$B$5:$B$34,0),1),0) , _xlfn.IFNA(INDEX('Mène 5'!$B$5:$B$34,MATCH($A24,'Mène 5'!$D$5:$D$34,0),1),0))</f>
        <v>0</v>
      </c>
      <c r="P24" s="15" t="n">
        <f aca="false">SUM(_xlfn.IFNA(INDEX('Mène 5'!$F$5:$F$34,MATCH($A24,'Mène 5'!$B$5:$B$34,0),1),0) , _xlfn.IFNA(INDEX('Mène 5'!$G$5:$G$34,MATCH($A24,'Mène 5'!$D$5:$D$34,0),1),0))</f>
        <v>0</v>
      </c>
      <c r="Q24" s="15" t="n">
        <f aca="false">SUM(_xlfn.IFNA(INDEX('Mène 5'!$G$5:$G$34,MATCH($A24,'Mène 5'!$B$5:$B$34,0),1),0) , _xlfn.IFNA(INDEX('Mène 5'!$F$5:$F$34,MATCH($A24,'Mène 5'!$D$5:$D$34,0),1),0))</f>
        <v>0</v>
      </c>
    </row>
    <row r="25" customFormat="false" ht="18.55" hidden="false" customHeight="false" outlineLevel="0" collapsed="false">
      <c r="A25" s="14" t="n">
        <v>23</v>
      </c>
      <c r="B25" s="16"/>
      <c r="C25" s="15" t="n">
        <f aca="false">SUM(_xlfn.IFNA(INDEX('Mène 1'!$D$5:$D$34,MATCH($A25,'Mène 1'!$B$5:$B$34,0),1),0) , _xlfn.IFNA(INDEX('Mène 1'!$B$5:$B$34,MATCH($A25,'Mène 1'!$D$5:$D$34,0),1),0))</f>
        <v>0</v>
      </c>
      <c r="D25" s="15" t="n">
        <f aca="false">SUM(_xlfn.IFNA(INDEX('Mène 1'!$F$5:$F$34,MATCH($A25,'Mène 1'!$B$5:$B$34,0),1),0) , _xlfn.IFNA(INDEX('Mène 1'!$G$5:$G$34,MATCH($A25,'Mène 1'!$D$5:$D$34,0),1),0))</f>
        <v>0</v>
      </c>
      <c r="E25" s="15" t="n">
        <f aca="false">SUM(_xlfn.IFNA(INDEX('Mène 1'!$G$5:$G$34,MATCH($A25,'Mène 1'!$B$5:$B$34,0),1),0) , _xlfn.IFNA(INDEX('Mène 1'!$F$5:$F$34,MATCH($A25,'Mène 1'!$D$5:$D$34,0),1),0))</f>
        <v>0</v>
      </c>
      <c r="F25" s="15" t="n">
        <f aca="false">SUM(_xlfn.IFNA(INDEX('Mène 2'!$D$5:$D$34,MATCH($A25,'Mène 2'!$B$5:$B$34,0),1),0) , _xlfn.IFNA(INDEX('Mène 2'!$B$5:$B$34,MATCH($A25,'Mène 2'!$D$5:$D$34,0),1),0))</f>
        <v>0</v>
      </c>
      <c r="G25" s="15" t="n">
        <f aca="false">SUM(_xlfn.IFNA(INDEX('Mène 2'!$F$5:$F$34,MATCH($A25,'Mène 2'!$B$5:$B$34,0),1),0) , _xlfn.IFNA(INDEX('Mène 2'!$G$5:$G$34,MATCH($A25,'Mène 2'!$D$5:$D$34,0),1),0))</f>
        <v>0</v>
      </c>
      <c r="H25" s="15" t="n">
        <f aca="false">SUM(_xlfn.IFNA(INDEX('Mène 2'!$G$5:$G$34,MATCH($A25,'Mène 2'!$B$5:$B$34,0),1),0) , _xlfn.IFNA(INDEX('Mène 2'!$F$5:$F$34,MATCH($A25,'Mène 2'!$D$5:$D$34,0),1),0))</f>
        <v>0</v>
      </c>
      <c r="I25" s="15" t="n">
        <f aca="false">SUM(_xlfn.IFNA(INDEX('Mène 3'!$D$5:$D$34,MATCH($A25,'Mène 3'!$B$5:$B$34,0),1),0) , _xlfn.IFNA(INDEX('Mène 3'!$B$5:$B$34,MATCH($A25,'Mène 3'!$D$5:$D$34,0),1),0))</f>
        <v>0</v>
      </c>
      <c r="J25" s="15" t="n">
        <f aca="false">SUM(_xlfn.IFNA(INDEX('Mène 3'!$F$5:$F$34,MATCH($A25,'Mène 3'!$B$5:$B$34,0),1),0) , _xlfn.IFNA(INDEX('Mène 3'!$G$5:$G$34,MATCH($A25,'Mène 3'!$D$5:$D$34,0),1),0))</f>
        <v>0</v>
      </c>
      <c r="K25" s="15" t="n">
        <f aca="false">SUM(_xlfn.IFNA(INDEX('Mène 3'!$G$5:$G$34,MATCH($A25,'Mène 3'!$B$5:$B$34,0),1),0) , _xlfn.IFNA(INDEX('Mène 3'!$F$5:$F$34,MATCH($A25,'Mène 3'!$D$5:$D$34,0),1),0))</f>
        <v>0</v>
      </c>
      <c r="L25" s="15" t="n">
        <f aca="false">SUM(_xlfn.IFNA(INDEX('Mène 4'!$D$5:$D$34,MATCH($A25,'Mène 4'!$B$5:$B$34,0),1),0) , _xlfn.IFNA(INDEX('Mène 4'!$B$5:$B$34,MATCH($A25,'Mène 4'!$D$5:$D$34,0),1),0))</f>
        <v>0</v>
      </c>
      <c r="M25" s="15" t="n">
        <f aca="false">SUM(_xlfn.IFNA(INDEX('Mène 4'!$F$5:$F$34,MATCH($A25,'Mène 4'!$B$5:$B$34,0),1),0) , _xlfn.IFNA(INDEX('Mène 4'!$G$5:$G$34,MATCH($A25,'Mène 4'!$D$5:$D$34,0),1),0))</f>
        <v>0</v>
      </c>
      <c r="N25" s="15" t="n">
        <f aca="false">SUM(_xlfn.IFNA(INDEX('Mène 4'!$G$5:$G$34,MATCH($A25,'Mène 4'!$B$5:$B$34,0),1),0) , _xlfn.IFNA(INDEX('Mène 4'!$F$5:$F$34,MATCH($A25,'Mène 4'!$D$5:$D$34,0),1),0))</f>
        <v>0</v>
      </c>
      <c r="O25" s="15" t="n">
        <f aca="false">SUM(_xlfn.IFNA(INDEX('Mène 5'!$D$5:$D$34,MATCH($A25,'Mène 5'!$B$5:$B$34,0),1),0) , _xlfn.IFNA(INDEX('Mène 5'!$B$5:$B$34,MATCH($A25,'Mène 5'!$D$5:$D$34,0),1),0))</f>
        <v>0</v>
      </c>
      <c r="P25" s="15" t="n">
        <f aca="false">SUM(_xlfn.IFNA(INDEX('Mène 5'!$F$5:$F$34,MATCH($A25,'Mène 5'!$B$5:$B$34,0),1),0) , _xlfn.IFNA(INDEX('Mène 5'!$G$5:$G$34,MATCH($A25,'Mène 5'!$D$5:$D$34,0),1),0))</f>
        <v>0</v>
      </c>
      <c r="Q25" s="15" t="n">
        <f aca="false">SUM(_xlfn.IFNA(INDEX('Mène 5'!$G$5:$G$34,MATCH($A25,'Mène 5'!$B$5:$B$34,0),1),0) , _xlfn.IFNA(INDEX('Mène 5'!$F$5:$F$34,MATCH($A25,'Mène 5'!$D$5:$D$34,0),1),0))</f>
        <v>0</v>
      </c>
    </row>
    <row r="26" customFormat="false" ht="18.55" hidden="false" customHeight="false" outlineLevel="0" collapsed="false">
      <c r="A26" s="14" t="n">
        <v>24</v>
      </c>
      <c r="B26" s="16"/>
      <c r="C26" s="15" t="n">
        <f aca="false">SUM(_xlfn.IFNA(INDEX('Mène 1'!$D$5:$D$34,MATCH($A26,'Mène 1'!$B$5:$B$34,0),1),0) , _xlfn.IFNA(INDEX('Mène 1'!$B$5:$B$34,MATCH($A26,'Mène 1'!$D$5:$D$34,0),1),0))</f>
        <v>0</v>
      </c>
      <c r="D26" s="15" t="n">
        <f aca="false">SUM(_xlfn.IFNA(INDEX('Mène 1'!$F$5:$F$34,MATCH($A26,'Mène 1'!$B$5:$B$34,0),1),0) , _xlfn.IFNA(INDEX('Mène 1'!$G$5:$G$34,MATCH($A26,'Mène 1'!$D$5:$D$34,0),1),0))</f>
        <v>0</v>
      </c>
      <c r="E26" s="15" t="n">
        <f aca="false">SUM(_xlfn.IFNA(INDEX('Mène 1'!$G$5:$G$34,MATCH($A26,'Mène 1'!$B$5:$B$34,0),1),0) , _xlfn.IFNA(INDEX('Mène 1'!$F$5:$F$34,MATCH($A26,'Mène 1'!$D$5:$D$34,0),1),0))</f>
        <v>0</v>
      </c>
      <c r="F26" s="15" t="n">
        <f aca="false">SUM(_xlfn.IFNA(INDEX('Mène 2'!$D$5:$D$34,MATCH($A26,'Mène 2'!$B$5:$B$34,0),1),0) , _xlfn.IFNA(INDEX('Mène 2'!$B$5:$B$34,MATCH($A26,'Mène 2'!$D$5:$D$34,0),1),0))</f>
        <v>0</v>
      </c>
      <c r="G26" s="15" t="n">
        <f aca="false">SUM(_xlfn.IFNA(INDEX('Mène 2'!$F$5:$F$34,MATCH($A26,'Mène 2'!$B$5:$B$34,0),1),0) , _xlfn.IFNA(INDEX('Mène 2'!$G$5:$G$34,MATCH($A26,'Mène 2'!$D$5:$D$34,0),1),0))</f>
        <v>0</v>
      </c>
      <c r="H26" s="15" t="n">
        <f aca="false">SUM(_xlfn.IFNA(INDEX('Mène 2'!$G$5:$G$34,MATCH($A26,'Mène 2'!$B$5:$B$34,0),1),0) , _xlfn.IFNA(INDEX('Mène 2'!$F$5:$F$34,MATCH($A26,'Mène 2'!$D$5:$D$34,0),1),0))</f>
        <v>0</v>
      </c>
      <c r="I26" s="15" t="n">
        <f aca="false">SUM(_xlfn.IFNA(INDEX('Mène 3'!$D$5:$D$34,MATCH($A26,'Mène 3'!$B$5:$B$34,0),1),0) , _xlfn.IFNA(INDEX('Mène 3'!$B$5:$B$34,MATCH($A26,'Mène 3'!$D$5:$D$34,0),1),0))</f>
        <v>0</v>
      </c>
      <c r="J26" s="15" t="n">
        <f aca="false">SUM(_xlfn.IFNA(INDEX('Mène 3'!$F$5:$F$34,MATCH($A26,'Mène 3'!$B$5:$B$34,0),1),0) , _xlfn.IFNA(INDEX('Mène 3'!$G$5:$G$34,MATCH($A26,'Mène 3'!$D$5:$D$34,0),1),0))</f>
        <v>0</v>
      </c>
      <c r="K26" s="15" t="n">
        <f aca="false">SUM(_xlfn.IFNA(INDEX('Mène 3'!$G$5:$G$34,MATCH($A26,'Mène 3'!$B$5:$B$34,0),1),0) , _xlfn.IFNA(INDEX('Mène 3'!$F$5:$F$34,MATCH($A26,'Mène 3'!$D$5:$D$34,0),1),0))</f>
        <v>0</v>
      </c>
      <c r="L26" s="15" t="n">
        <f aca="false">SUM(_xlfn.IFNA(INDEX('Mène 4'!$D$5:$D$34,MATCH($A26,'Mène 4'!$B$5:$B$34,0),1),0) , _xlfn.IFNA(INDEX('Mène 4'!$B$5:$B$34,MATCH($A26,'Mène 4'!$D$5:$D$34,0),1),0))</f>
        <v>0</v>
      </c>
      <c r="M26" s="15" t="n">
        <f aca="false">SUM(_xlfn.IFNA(INDEX('Mène 4'!$F$5:$F$34,MATCH($A26,'Mène 4'!$B$5:$B$34,0),1),0) , _xlfn.IFNA(INDEX('Mène 4'!$G$5:$G$34,MATCH($A26,'Mène 4'!$D$5:$D$34,0),1),0))</f>
        <v>0</v>
      </c>
      <c r="N26" s="15" t="n">
        <f aca="false">SUM(_xlfn.IFNA(INDEX('Mène 4'!$G$5:$G$34,MATCH($A26,'Mène 4'!$B$5:$B$34,0),1),0) , _xlfn.IFNA(INDEX('Mène 4'!$F$5:$F$34,MATCH($A26,'Mène 4'!$D$5:$D$34,0),1),0))</f>
        <v>0</v>
      </c>
      <c r="O26" s="15" t="n">
        <f aca="false">SUM(_xlfn.IFNA(INDEX('Mène 5'!$D$5:$D$34,MATCH($A26,'Mène 5'!$B$5:$B$34,0),1),0) , _xlfn.IFNA(INDEX('Mène 5'!$B$5:$B$34,MATCH($A26,'Mène 5'!$D$5:$D$34,0),1),0))</f>
        <v>0</v>
      </c>
      <c r="P26" s="15" t="n">
        <f aca="false">SUM(_xlfn.IFNA(INDEX('Mène 5'!$F$5:$F$34,MATCH($A26,'Mène 5'!$B$5:$B$34,0),1),0) , _xlfn.IFNA(INDEX('Mène 5'!$G$5:$G$34,MATCH($A26,'Mène 5'!$D$5:$D$34,0),1),0))</f>
        <v>0</v>
      </c>
      <c r="Q26" s="15" t="n">
        <f aca="false">SUM(_xlfn.IFNA(INDEX('Mène 5'!$G$5:$G$34,MATCH($A26,'Mène 5'!$B$5:$B$34,0),1),0) , _xlfn.IFNA(INDEX('Mène 5'!$F$5:$F$34,MATCH($A26,'Mène 5'!$D$5:$D$34,0),1),0))</f>
        <v>0</v>
      </c>
    </row>
    <row r="27" customFormat="false" ht="18.55" hidden="false" customHeight="false" outlineLevel="0" collapsed="false">
      <c r="A27" s="14" t="n">
        <v>25</v>
      </c>
      <c r="B27" s="16"/>
      <c r="C27" s="15" t="n">
        <f aca="false">SUM(_xlfn.IFNA(INDEX('Mène 1'!$D$5:$D$34,MATCH($A27,'Mène 1'!$B$5:$B$34,0),1),0) , _xlfn.IFNA(INDEX('Mène 1'!$B$5:$B$34,MATCH($A27,'Mène 1'!$D$5:$D$34,0),1),0))</f>
        <v>0</v>
      </c>
      <c r="D27" s="15" t="n">
        <f aca="false">SUM(_xlfn.IFNA(INDEX('Mène 1'!$F$5:$F$34,MATCH($A27,'Mène 1'!$B$5:$B$34,0),1),0) , _xlfn.IFNA(INDEX('Mène 1'!$G$5:$G$34,MATCH($A27,'Mène 1'!$D$5:$D$34,0),1),0))</f>
        <v>0</v>
      </c>
      <c r="E27" s="15" t="n">
        <f aca="false">SUM(_xlfn.IFNA(INDEX('Mène 1'!$G$5:$G$34,MATCH($A27,'Mène 1'!$B$5:$B$34,0),1),0) , _xlfn.IFNA(INDEX('Mène 1'!$F$5:$F$34,MATCH($A27,'Mène 1'!$D$5:$D$34,0),1),0))</f>
        <v>0</v>
      </c>
      <c r="F27" s="15" t="n">
        <f aca="false">SUM(_xlfn.IFNA(INDEX('Mène 2'!$D$5:$D$34,MATCH($A27,'Mène 2'!$B$5:$B$34,0),1),0) , _xlfn.IFNA(INDEX('Mène 2'!$B$5:$B$34,MATCH($A27,'Mène 2'!$D$5:$D$34,0),1),0))</f>
        <v>0</v>
      </c>
      <c r="G27" s="15" t="n">
        <f aca="false">SUM(_xlfn.IFNA(INDEX('Mène 2'!$F$5:$F$34,MATCH($A27,'Mène 2'!$B$5:$B$34,0),1),0) , _xlfn.IFNA(INDEX('Mène 2'!$G$5:$G$34,MATCH($A27,'Mène 2'!$D$5:$D$34,0),1),0))</f>
        <v>0</v>
      </c>
      <c r="H27" s="15" t="n">
        <f aca="false">SUM(_xlfn.IFNA(INDEX('Mène 2'!$G$5:$G$34,MATCH($A27,'Mène 2'!$B$5:$B$34,0),1),0) , _xlfn.IFNA(INDEX('Mène 2'!$F$5:$F$34,MATCH($A27,'Mène 2'!$D$5:$D$34,0),1),0))</f>
        <v>0</v>
      </c>
      <c r="I27" s="15" t="n">
        <f aca="false">SUM(_xlfn.IFNA(INDEX('Mène 3'!$D$5:$D$34,MATCH($A27,'Mène 3'!$B$5:$B$34,0),1),0) , _xlfn.IFNA(INDEX('Mène 3'!$B$5:$B$34,MATCH($A27,'Mène 3'!$D$5:$D$34,0),1),0))</f>
        <v>0</v>
      </c>
      <c r="J27" s="15" t="n">
        <f aca="false">SUM(_xlfn.IFNA(INDEX('Mène 3'!$F$5:$F$34,MATCH($A27,'Mène 3'!$B$5:$B$34,0),1),0) , _xlfn.IFNA(INDEX('Mène 3'!$G$5:$G$34,MATCH($A27,'Mène 3'!$D$5:$D$34,0),1),0))</f>
        <v>0</v>
      </c>
      <c r="K27" s="15" t="n">
        <f aca="false">SUM(_xlfn.IFNA(INDEX('Mène 3'!$G$5:$G$34,MATCH($A27,'Mène 3'!$B$5:$B$34,0),1),0) , _xlfn.IFNA(INDEX('Mène 3'!$F$5:$F$34,MATCH($A27,'Mène 3'!$D$5:$D$34,0),1),0))</f>
        <v>0</v>
      </c>
      <c r="L27" s="15" t="n">
        <f aca="false">SUM(_xlfn.IFNA(INDEX('Mène 4'!$D$5:$D$34,MATCH($A27,'Mène 4'!$B$5:$B$34,0),1),0) , _xlfn.IFNA(INDEX('Mène 4'!$B$5:$B$34,MATCH($A27,'Mène 4'!$D$5:$D$34,0),1),0))</f>
        <v>0</v>
      </c>
      <c r="M27" s="15" t="n">
        <f aca="false">SUM(_xlfn.IFNA(INDEX('Mène 4'!$F$5:$F$34,MATCH($A27,'Mène 4'!$B$5:$B$34,0),1),0) , _xlfn.IFNA(INDEX('Mène 4'!$G$5:$G$34,MATCH($A27,'Mène 4'!$D$5:$D$34,0),1),0))</f>
        <v>0</v>
      </c>
      <c r="N27" s="15" t="n">
        <f aca="false">SUM(_xlfn.IFNA(INDEX('Mène 4'!$G$5:$G$34,MATCH($A27,'Mène 4'!$B$5:$B$34,0),1),0) , _xlfn.IFNA(INDEX('Mène 4'!$F$5:$F$34,MATCH($A27,'Mène 4'!$D$5:$D$34,0),1),0))</f>
        <v>0</v>
      </c>
      <c r="O27" s="15" t="n">
        <f aca="false">SUM(_xlfn.IFNA(INDEX('Mène 5'!$D$5:$D$34,MATCH($A27,'Mène 5'!$B$5:$B$34,0),1),0) , _xlfn.IFNA(INDEX('Mène 5'!$B$5:$B$34,MATCH($A27,'Mène 5'!$D$5:$D$34,0),1),0))</f>
        <v>0</v>
      </c>
      <c r="P27" s="15" t="n">
        <f aca="false">SUM(_xlfn.IFNA(INDEX('Mène 5'!$F$5:$F$34,MATCH($A27,'Mène 5'!$B$5:$B$34,0),1),0) , _xlfn.IFNA(INDEX('Mène 5'!$G$5:$G$34,MATCH($A27,'Mène 5'!$D$5:$D$34,0),1),0))</f>
        <v>0</v>
      </c>
      <c r="Q27" s="15" t="n">
        <f aca="false">SUM(_xlfn.IFNA(INDEX('Mène 5'!$G$5:$G$34,MATCH($A27,'Mène 5'!$B$5:$B$34,0),1),0) , _xlfn.IFNA(INDEX('Mène 5'!$F$5:$F$34,MATCH($A27,'Mène 5'!$D$5:$D$34,0),1),0))</f>
        <v>0</v>
      </c>
    </row>
    <row r="28" customFormat="false" ht="18.55" hidden="false" customHeight="false" outlineLevel="0" collapsed="false">
      <c r="A28" s="14" t="n">
        <v>26</v>
      </c>
      <c r="B28" s="16"/>
      <c r="C28" s="15" t="n">
        <f aca="false">SUM(_xlfn.IFNA(INDEX('Mène 1'!$D$5:$D$34,MATCH($A28,'Mène 1'!$B$5:$B$34,0),1),0) , _xlfn.IFNA(INDEX('Mène 1'!$B$5:$B$34,MATCH($A28,'Mène 1'!$D$5:$D$34,0),1),0))</f>
        <v>0</v>
      </c>
      <c r="D28" s="15" t="n">
        <f aca="false">SUM(_xlfn.IFNA(INDEX('Mène 1'!$F$5:$F$34,MATCH($A28,'Mène 1'!$B$5:$B$34,0),1),0) , _xlfn.IFNA(INDEX('Mène 1'!$G$5:$G$34,MATCH($A28,'Mène 1'!$D$5:$D$34,0),1),0))</f>
        <v>0</v>
      </c>
      <c r="E28" s="15" t="n">
        <f aca="false">SUM(_xlfn.IFNA(INDEX('Mène 1'!$G$5:$G$34,MATCH($A28,'Mène 1'!$B$5:$B$34,0),1),0) , _xlfn.IFNA(INDEX('Mène 1'!$F$5:$F$34,MATCH($A28,'Mène 1'!$D$5:$D$34,0),1),0))</f>
        <v>0</v>
      </c>
      <c r="F28" s="15" t="n">
        <f aca="false">SUM(_xlfn.IFNA(INDEX('Mène 2'!$D$5:$D$34,MATCH($A28,'Mène 2'!$B$5:$B$34,0),1),0) , _xlfn.IFNA(INDEX('Mène 2'!$B$5:$B$34,MATCH($A28,'Mène 2'!$D$5:$D$34,0),1),0))</f>
        <v>0</v>
      </c>
      <c r="G28" s="15" t="n">
        <f aca="false">SUM(_xlfn.IFNA(INDEX('Mène 2'!$F$5:$F$34,MATCH($A28,'Mène 2'!$B$5:$B$34,0),1),0) , _xlfn.IFNA(INDEX('Mène 2'!$G$5:$G$34,MATCH($A28,'Mène 2'!$D$5:$D$34,0),1),0))</f>
        <v>0</v>
      </c>
      <c r="H28" s="15" t="n">
        <f aca="false">SUM(_xlfn.IFNA(INDEX('Mène 2'!$G$5:$G$34,MATCH($A28,'Mène 2'!$B$5:$B$34,0),1),0) , _xlfn.IFNA(INDEX('Mène 2'!$F$5:$F$34,MATCH($A28,'Mène 2'!$D$5:$D$34,0),1),0))</f>
        <v>0</v>
      </c>
      <c r="I28" s="15" t="n">
        <f aca="false">SUM(_xlfn.IFNA(INDEX('Mène 3'!$D$5:$D$34,MATCH($A28,'Mène 3'!$B$5:$B$34,0),1),0) , _xlfn.IFNA(INDEX('Mène 3'!$B$5:$B$34,MATCH($A28,'Mène 3'!$D$5:$D$34,0),1),0))</f>
        <v>0</v>
      </c>
      <c r="J28" s="15" t="n">
        <f aca="false">SUM(_xlfn.IFNA(INDEX('Mène 3'!$F$5:$F$34,MATCH($A28,'Mène 3'!$B$5:$B$34,0),1),0) , _xlfn.IFNA(INDEX('Mène 3'!$G$5:$G$34,MATCH($A28,'Mène 3'!$D$5:$D$34,0),1),0))</f>
        <v>0</v>
      </c>
      <c r="K28" s="15" t="n">
        <f aca="false">SUM(_xlfn.IFNA(INDEX('Mène 3'!$G$5:$G$34,MATCH($A28,'Mène 3'!$B$5:$B$34,0),1),0) , _xlfn.IFNA(INDEX('Mène 3'!$F$5:$F$34,MATCH($A28,'Mène 3'!$D$5:$D$34,0),1),0))</f>
        <v>0</v>
      </c>
      <c r="L28" s="15" t="n">
        <f aca="false">SUM(_xlfn.IFNA(INDEX('Mène 4'!$D$5:$D$34,MATCH($A28,'Mène 4'!$B$5:$B$34,0),1),0) , _xlfn.IFNA(INDEX('Mène 4'!$B$5:$B$34,MATCH($A28,'Mène 4'!$D$5:$D$34,0),1),0))</f>
        <v>0</v>
      </c>
      <c r="M28" s="15" t="n">
        <f aca="false">SUM(_xlfn.IFNA(INDEX('Mène 4'!$F$5:$F$34,MATCH($A28,'Mène 4'!$B$5:$B$34,0),1),0) , _xlfn.IFNA(INDEX('Mène 4'!$G$5:$G$34,MATCH($A28,'Mène 4'!$D$5:$D$34,0),1),0))</f>
        <v>0</v>
      </c>
      <c r="N28" s="15" t="n">
        <f aca="false">SUM(_xlfn.IFNA(INDEX('Mène 4'!$G$5:$G$34,MATCH($A28,'Mène 4'!$B$5:$B$34,0),1),0) , _xlfn.IFNA(INDEX('Mène 4'!$F$5:$F$34,MATCH($A28,'Mène 4'!$D$5:$D$34,0),1),0))</f>
        <v>0</v>
      </c>
      <c r="O28" s="15" t="n">
        <f aca="false">SUM(_xlfn.IFNA(INDEX('Mène 5'!$D$5:$D$34,MATCH($A28,'Mène 5'!$B$5:$B$34,0),1),0) , _xlfn.IFNA(INDEX('Mène 5'!$B$5:$B$34,MATCH($A28,'Mène 5'!$D$5:$D$34,0),1),0))</f>
        <v>0</v>
      </c>
      <c r="P28" s="15" t="n">
        <f aca="false">SUM(_xlfn.IFNA(INDEX('Mène 5'!$F$5:$F$34,MATCH($A28,'Mène 5'!$B$5:$B$34,0),1),0) , _xlfn.IFNA(INDEX('Mène 5'!$G$5:$G$34,MATCH($A28,'Mène 5'!$D$5:$D$34,0),1),0))</f>
        <v>0</v>
      </c>
      <c r="Q28" s="15" t="n">
        <f aca="false">SUM(_xlfn.IFNA(INDEX('Mène 5'!$G$5:$G$34,MATCH($A28,'Mène 5'!$B$5:$B$34,0),1),0) , _xlfn.IFNA(INDEX('Mène 5'!$F$5:$F$34,MATCH($A28,'Mène 5'!$D$5:$D$34,0),1),0))</f>
        <v>0</v>
      </c>
    </row>
    <row r="29" customFormat="false" ht="18.55" hidden="false" customHeight="false" outlineLevel="0" collapsed="false">
      <c r="A29" s="14" t="n">
        <v>27</v>
      </c>
      <c r="B29" s="16"/>
      <c r="C29" s="15" t="n">
        <f aca="false">SUM(_xlfn.IFNA(INDEX('Mène 1'!$D$5:$D$34,MATCH($A29,'Mène 1'!$B$5:$B$34,0),1),0) , _xlfn.IFNA(INDEX('Mène 1'!$B$5:$B$34,MATCH($A29,'Mène 1'!$D$5:$D$34,0),1),0))</f>
        <v>0</v>
      </c>
      <c r="D29" s="15" t="n">
        <f aca="false">SUM(_xlfn.IFNA(INDEX('Mène 1'!$F$5:$F$34,MATCH($A29,'Mène 1'!$B$5:$B$34,0),1),0) , _xlfn.IFNA(INDEX('Mène 1'!$G$5:$G$34,MATCH($A29,'Mène 1'!$D$5:$D$34,0),1),0))</f>
        <v>0</v>
      </c>
      <c r="E29" s="15" t="n">
        <f aca="false">SUM(_xlfn.IFNA(INDEX('Mène 1'!$G$5:$G$34,MATCH($A29,'Mène 1'!$B$5:$B$34,0),1),0) , _xlfn.IFNA(INDEX('Mène 1'!$F$5:$F$34,MATCH($A29,'Mène 1'!$D$5:$D$34,0),1),0))</f>
        <v>0</v>
      </c>
      <c r="F29" s="15" t="n">
        <f aca="false">SUM(_xlfn.IFNA(INDEX('Mène 2'!$D$5:$D$34,MATCH($A29,'Mène 2'!$B$5:$B$34,0),1),0) , _xlfn.IFNA(INDEX('Mène 2'!$B$5:$B$34,MATCH($A29,'Mène 2'!$D$5:$D$34,0),1),0))</f>
        <v>0</v>
      </c>
      <c r="G29" s="15" t="n">
        <f aca="false">SUM(_xlfn.IFNA(INDEX('Mène 2'!$F$5:$F$34,MATCH($A29,'Mène 2'!$B$5:$B$34,0),1),0) , _xlfn.IFNA(INDEX('Mène 2'!$G$5:$G$34,MATCH($A29,'Mène 2'!$D$5:$D$34,0),1),0))</f>
        <v>0</v>
      </c>
      <c r="H29" s="15" t="n">
        <f aca="false">SUM(_xlfn.IFNA(INDEX('Mène 2'!$G$5:$G$34,MATCH($A29,'Mène 2'!$B$5:$B$34,0),1),0) , _xlfn.IFNA(INDEX('Mène 2'!$F$5:$F$34,MATCH($A29,'Mène 2'!$D$5:$D$34,0),1),0))</f>
        <v>0</v>
      </c>
      <c r="I29" s="15" t="n">
        <f aca="false">SUM(_xlfn.IFNA(INDEX('Mène 3'!$D$5:$D$34,MATCH($A29,'Mène 3'!$B$5:$B$34,0),1),0) , _xlfn.IFNA(INDEX('Mène 3'!$B$5:$B$34,MATCH($A29,'Mène 3'!$D$5:$D$34,0),1),0))</f>
        <v>0</v>
      </c>
      <c r="J29" s="15" t="n">
        <f aca="false">SUM(_xlfn.IFNA(INDEX('Mène 3'!$F$5:$F$34,MATCH($A29,'Mène 3'!$B$5:$B$34,0),1),0) , _xlfn.IFNA(INDEX('Mène 3'!$G$5:$G$34,MATCH($A29,'Mène 3'!$D$5:$D$34,0),1),0))</f>
        <v>0</v>
      </c>
      <c r="K29" s="15" t="n">
        <f aca="false">SUM(_xlfn.IFNA(INDEX('Mène 3'!$G$5:$G$34,MATCH($A29,'Mène 3'!$B$5:$B$34,0),1),0) , _xlfn.IFNA(INDEX('Mène 3'!$F$5:$F$34,MATCH($A29,'Mène 3'!$D$5:$D$34,0),1),0))</f>
        <v>0</v>
      </c>
      <c r="L29" s="15" t="n">
        <f aca="false">SUM(_xlfn.IFNA(INDEX('Mène 4'!$D$5:$D$34,MATCH($A29,'Mène 4'!$B$5:$B$34,0),1),0) , _xlfn.IFNA(INDEX('Mène 4'!$B$5:$B$34,MATCH($A29,'Mène 4'!$D$5:$D$34,0),1),0))</f>
        <v>0</v>
      </c>
      <c r="M29" s="15" t="n">
        <f aca="false">SUM(_xlfn.IFNA(INDEX('Mène 4'!$F$5:$F$34,MATCH($A29,'Mène 4'!$B$5:$B$34,0),1),0) , _xlfn.IFNA(INDEX('Mène 4'!$G$5:$G$34,MATCH($A29,'Mène 4'!$D$5:$D$34,0),1),0))</f>
        <v>0</v>
      </c>
      <c r="N29" s="15" t="n">
        <f aca="false">SUM(_xlfn.IFNA(INDEX('Mène 4'!$G$5:$G$34,MATCH($A29,'Mène 4'!$B$5:$B$34,0),1),0) , _xlfn.IFNA(INDEX('Mène 4'!$F$5:$F$34,MATCH($A29,'Mène 4'!$D$5:$D$34,0),1),0))</f>
        <v>0</v>
      </c>
      <c r="O29" s="15" t="n">
        <f aca="false">SUM(_xlfn.IFNA(INDEX('Mène 5'!$D$5:$D$34,MATCH($A29,'Mène 5'!$B$5:$B$34,0),1),0) , _xlfn.IFNA(INDEX('Mène 5'!$B$5:$B$34,MATCH($A29,'Mène 5'!$D$5:$D$34,0),1),0))</f>
        <v>0</v>
      </c>
      <c r="P29" s="15" t="n">
        <f aca="false">SUM(_xlfn.IFNA(INDEX('Mène 5'!$F$5:$F$34,MATCH($A29,'Mène 5'!$B$5:$B$34,0),1),0) , _xlfn.IFNA(INDEX('Mène 5'!$G$5:$G$34,MATCH($A29,'Mène 5'!$D$5:$D$34,0),1),0))</f>
        <v>0</v>
      </c>
      <c r="Q29" s="15" t="n">
        <f aca="false">SUM(_xlfn.IFNA(INDEX('Mène 5'!$G$5:$G$34,MATCH($A29,'Mène 5'!$B$5:$B$34,0),1),0) , _xlfn.IFNA(INDEX('Mène 5'!$F$5:$F$34,MATCH($A29,'Mène 5'!$D$5:$D$34,0),1),0))</f>
        <v>0</v>
      </c>
    </row>
    <row r="30" customFormat="false" ht="18.55" hidden="false" customHeight="false" outlineLevel="0" collapsed="false">
      <c r="A30" s="14" t="n">
        <v>28</v>
      </c>
      <c r="B30" s="16"/>
      <c r="C30" s="15" t="n">
        <f aca="false">SUM(_xlfn.IFNA(INDEX('Mène 1'!$D$5:$D$34,MATCH($A30,'Mène 1'!$B$5:$B$34,0),1),0) , _xlfn.IFNA(INDEX('Mène 1'!$B$5:$B$34,MATCH($A30,'Mène 1'!$D$5:$D$34,0),1),0))</f>
        <v>0</v>
      </c>
      <c r="D30" s="15" t="n">
        <f aca="false">SUM(_xlfn.IFNA(INDEX('Mène 1'!$F$5:$F$34,MATCH($A30,'Mène 1'!$B$5:$B$34,0),1),0) , _xlfn.IFNA(INDEX('Mène 1'!$G$5:$G$34,MATCH($A30,'Mène 1'!$D$5:$D$34,0),1),0))</f>
        <v>0</v>
      </c>
      <c r="E30" s="15" t="n">
        <f aca="false">SUM(_xlfn.IFNA(INDEX('Mène 1'!$G$5:$G$34,MATCH($A30,'Mène 1'!$B$5:$B$34,0),1),0) , _xlfn.IFNA(INDEX('Mène 1'!$F$5:$F$34,MATCH($A30,'Mène 1'!$D$5:$D$34,0),1),0))</f>
        <v>0</v>
      </c>
      <c r="F30" s="15" t="n">
        <f aca="false">SUM(_xlfn.IFNA(INDEX('Mène 2'!$D$5:$D$34,MATCH($A30,'Mène 2'!$B$5:$B$34,0),1),0) , _xlfn.IFNA(INDEX('Mène 2'!$B$5:$B$34,MATCH($A30,'Mène 2'!$D$5:$D$34,0),1),0))</f>
        <v>0</v>
      </c>
      <c r="G30" s="15" t="n">
        <f aca="false">SUM(_xlfn.IFNA(INDEX('Mène 2'!$F$5:$F$34,MATCH($A30,'Mène 2'!$B$5:$B$34,0),1),0) , _xlfn.IFNA(INDEX('Mène 2'!$G$5:$G$34,MATCH($A30,'Mène 2'!$D$5:$D$34,0),1),0))</f>
        <v>0</v>
      </c>
      <c r="H30" s="15" t="n">
        <f aca="false">SUM(_xlfn.IFNA(INDEX('Mène 2'!$G$5:$G$34,MATCH($A30,'Mène 2'!$B$5:$B$34,0),1),0) , _xlfn.IFNA(INDEX('Mène 2'!$F$5:$F$34,MATCH($A30,'Mène 2'!$D$5:$D$34,0),1),0))</f>
        <v>0</v>
      </c>
      <c r="I30" s="15" t="n">
        <f aca="false">SUM(_xlfn.IFNA(INDEX('Mène 3'!$D$5:$D$34,MATCH($A30,'Mène 3'!$B$5:$B$34,0),1),0) , _xlfn.IFNA(INDEX('Mène 3'!$B$5:$B$34,MATCH($A30,'Mène 3'!$D$5:$D$34,0),1),0))</f>
        <v>0</v>
      </c>
      <c r="J30" s="15" t="n">
        <f aca="false">SUM(_xlfn.IFNA(INDEX('Mène 3'!$F$5:$F$34,MATCH($A30,'Mène 3'!$B$5:$B$34,0),1),0) , _xlfn.IFNA(INDEX('Mène 3'!$G$5:$G$34,MATCH($A30,'Mène 3'!$D$5:$D$34,0),1),0))</f>
        <v>0</v>
      </c>
      <c r="K30" s="15" t="n">
        <f aca="false">SUM(_xlfn.IFNA(INDEX('Mène 3'!$G$5:$G$34,MATCH($A30,'Mène 3'!$B$5:$B$34,0),1),0) , _xlfn.IFNA(INDEX('Mène 3'!$F$5:$F$34,MATCH($A30,'Mène 3'!$D$5:$D$34,0),1),0))</f>
        <v>0</v>
      </c>
      <c r="L30" s="15" t="n">
        <f aca="false">SUM(_xlfn.IFNA(INDEX('Mène 4'!$D$5:$D$34,MATCH($A30,'Mène 4'!$B$5:$B$34,0),1),0) , _xlfn.IFNA(INDEX('Mène 4'!$B$5:$B$34,MATCH($A30,'Mène 4'!$D$5:$D$34,0),1),0))</f>
        <v>0</v>
      </c>
      <c r="M30" s="15" t="n">
        <f aca="false">SUM(_xlfn.IFNA(INDEX('Mène 4'!$F$5:$F$34,MATCH($A30,'Mène 4'!$B$5:$B$34,0),1),0) , _xlfn.IFNA(INDEX('Mène 4'!$G$5:$G$34,MATCH($A30,'Mène 4'!$D$5:$D$34,0),1),0))</f>
        <v>0</v>
      </c>
      <c r="N30" s="15" t="n">
        <f aca="false">SUM(_xlfn.IFNA(INDEX('Mène 4'!$G$5:$G$34,MATCH($A30,'Mène 4'!$B$5:$B$34,0),1),0) , _xlfn.IFNA(INDEX('Mène 4'!$F$5:$F$34,MATCH($A30,'Mène 4'!$D$5:$D$34,0),1),0))</f>
        <v>0</v>
      </c>
      <c r="O30" s="15" t="n">
        <f aca="false">SUM(_xlfn.IFNA(INDEX('Mène 5'!$D$5:$D$34,MATCH($A30,'Mène 5'!$B$5:$B$34,0),1),0) , _xlfn.IFNA(INDEX('Mène 5'!$B$5:$B$34,MATCH($A30,'Mène 5'!$D$5:$D$34,0),1),0))</f>
        <v>0</v>
      </c>
      <c r="P30" s="15" t="n">
        <f aca="false">SUM(_xlfn.IFNA(INDEX('Mène 5'!$F$5:$F$34,MATCH($A30,'Mène 5'!$B$5:$B$34,0),1),0) , _xlfn.IFNA(INDEX('Mène 5'!$G$5:$G$34,MATCH($A30,'Mène 5'!$D$5:$D$34,0),1),0))</f>
        <v>0</v>
      </c>
      <c r="Q30" s="15" t="n">
        <f aca="false">SUM(_xlfn.IFNA(INDEX('Mène 5'!$G$5:$G$34,MATCH($A30,'Mène 5'!$B$5:$B$34,0),1),0) , _xlfn.IFNA(INDEX('Mène 5'!$F$5:$F$34,MATCH($A30,'Mène 5'!$D$5:$D$34,0),1),0))</f>
        <v>0</v>
      </c>
    </row>
    <row r="31" customFormat="false" ht="18.55" hidden="false" customHeight="false" outlineLevel="0" collapsed="false">
      <c r="A31" s="14" t="n">
        <v>29</v>
      </c>
      <c r="B31" s="16"/>
      <c r="C31" s="15" t="n">
        <f aca="false">SUM(_xlfn.IFNA(INDEX('Mène 1'!$D$5:$D$34,MATCH($A31,'Mène 1'!$B$5:$B$34,0),1),0) , _xlfn.IFNA(INDEX('Mène 1'!$B$5:$B$34,MATCH($A31,'Mène 1'!$D$5:$D$34,0),1),0))</f>
        <v>0</v>
      </c>
      <c r="D31" s="15" t="n">
        <f aca="false">SUM(_xlfn.IFNA(INDEX('Mène 1'!$F$5:$F$34,MATCH($A31,'Mène 1'!$B$5:$B$34,0),1),0) , _xlfn.IFNA(INDEX('Mène 1'!$G$5:$G$34,MATCH($A31,'Mène 1'!$D$5:$D$34,0),1),0))</f>
        <v>0</v>
      </c>
      <c r="E31" s="15" t="n">
        <f aca="false">SUM(_xlfn.IFNA(INDEX('Mène 1'!$G$5:$G$34,MATCH($A31,'Mène 1'!$B$5:$B$34,0),1),0) , _xlfn.IFNA(INDEX('Mène 1'!$F$5:$F$34,MATCH($A31,'Mène 1'!$D$5:$D$34,0),1),0))</f>
        <v>0</v>
      </c>
      <c r="F31" s="15" t="n">
        <f aca="false">SUM(_xlfn.IFNA(INDEX('Mène 2'!$D$5:$D$34,MATCH($A31,'Mène 2'!$B$5:$B$34,0),1),0) , _xlfn.IFNA(INDEX('Mène 2'!$B$5:$B$34,MATCH($A31,'Mène 2'!$D$5:$D$34,0),1),0))</f>
        <v>0</v>
      </c>
      <c r="G31" s="15" t="n">
        <f aca="false">SUM(_xlfn.IFNA(INDEX('Mène 2'!$F$5:$F$34,MATCH($A31,'Mène 2'!$B$5:$B$34,0),1),0) , _xlfn.IFNA(INDEX('Mène 2'!$G$5:$G$34,MATCH($A31,'Mène 2'!$D$5:$D$34,0),1),0))</f>
        <v>0</v>
      </c>
      <c r="H31" s="15" t="n">
        <f aca="false">SUM(_xlfn.IFNA(INDEX('Mène 2'!$G$5:$G$34,MATCH($A31,'Mène 2'!$B$5:$B$34,0),1),0) , _xlfn.IFNA(INDEX('Mène 2'!$F$5:$F$34,MATCH($A31,'Mène 2'!$D$5:$D$34,0),1),0))</f>
        <v>0</v>
      </c>
      <c r="I31" s="15" t="n">
        <f aca="false">SUM(_xlfn.IFNA(INDEX('Mène 3'!$D$5:$D$34,MATCH($A31,'Mène 3'!$B$5:$B$34,0),1),0) , _xlfn.IFNA(INDEX('Mène 3'!$B$5:$B$34,MATCH($A31,'Mène 3'!$D$5:$D$34,0),1),0))</f>
        <v>0</v>
      </c>
      <c r="J31" s="15" t="n">
        <f aca="false">SUM(_xlfn.IFNA(INDEX('Mène 3'!$F$5:$F$34,MATCH($A31,'Mène 3'!$B$5:$B$34,0),1),0) , _xlfn.IFNA(INDEX('Mène 3'!$G$5:$G$34,MATCH($A31,'Mène 3'!$D$5:$D$34,0),1),0))</f>
        <v>0</v>
      </c>
      <c r="K31" s="15" t="n">
        <f aca="false">SUM(_xlfn.IFNA(INDEX('Mène 3'!$G$5:$G$34,MATCH($A31,'Mène 3'!$B$5:$B$34,0),1),0) , _xlfn.IFNA(INDEX('Mène 3'!$F$5:$F$34,MATCH($A31,'Mène 3'!$D$5:$D$34,0),1),0))</f>
        <v>0</v>
      </c>
      <c r="L31" s="15" t="n">
        <f aca="false">SUM(_xlfn.IFNA(INDEX('Mène 4'!$D$5:$D$34,MATCH($A31,'Mène 4'!$B$5:$B$34,0),1),0) , _xlfn.IFNA(INDEX('Mène 4'!$B$5:$B$34,MATCH($A31,'Mène 4'!$D$5:$D$34,0),1),0))</f>
        <v>0</v>
      </c>
      <c r="M31" s="15" t="n">
        <f aca="false">SUM(_xlfn.IFNA(INDEX('Mène 4'!$F$5:$F$34,MATCH($A31,'Mène 4'!$B$5:$B$34,0),1),0) , _xlfn.IFNA(INDEX('Mène 4'!$G$5:$G$34,MATCH($A31,'Mène 4'!$D$5:$D$34,0),1),0))</f>
        <v>0</v>
      </c>
      <c r="N31" s="15" t="n">
        <f aca="false">SUM(_xlfn.IFNA(INDEX('Mène 4'!$G$5:$G$34,MATCH($A31,'Mène 4'!$B$5:$B$34,0),1),0) , _xlfn.IFNA(INDEX('Mène 4'!$F$5:$F$34,MATCH($A31,'Mène 4'!$D$5:$D$34,0),1),0))</f>
        <v>0</v>
      </c>
      <c r="O31" s="15" t="n">
        <f aca="false">SUM(_xlfn.IFNA(INDEX('Mène 5'!$D$5:$D$34,MATCH($A31,'Mène 5'!$B$5:$B$34,0),1),0) , _xlfn.IFNA(INDEX('Mène 5'!$B$5:$B$34,MATCH($A31,'Mène 5'!$D$5:$D$34,0),1),0))</f>
        <v>0</v>
      </c>
      <c r="P31" s="15" t="n">
        <f aca="false">SUM(_xlfn.IFNA(INDEX('Mène 5'!$F$5:$F$34,MATCH($A31,'Mène 5'!$B$5:$B$34,0),1),0) , _xlfn.IFNA(INDEX('Mène 5'!$G$5:$G$34,MATCH($A31,'Mène 5'!$D$5:$D$34,0),1),0))</f>
        <v>0</v>
      </c>
      <c r="Q31" s="15" t="n">
        <f aca="false">SUM(_xlfn.IFNA(INDEX('Mène 5'!$G$5:$G$34,MATCH($A31,'Mène 5'!$B$5:$B$34,0),1),0) , _xlfn.IFNA(INDEX('Mène 5'!$F$5:$F$34,MATCH($A31,'Mène 5'!$D$5:$D$34,0),1),0))</f>
        <v>0</v>
      </c>
    </row>
    <row r="32" customFormat="false" ht="18.55" hidden="false" customHeight="false" outlineLevel="0" collapsed="false">
      <c r="A32" s="14" t="n">
        <v>30</v>
      </c>
      <c r="B32" s="16"/>
      <c r="C32" s="15" t="n">
        <f aca="false">SUM(_xlfn.IFNA(INDEX('Mène 1'!$D$5:$D$34,MATCH($A32,'Mène 1'!$B$5:$B$34,0),1),0) , _xlfn.IFNA(INDEX('Mène 1'!$B$5:$B$34,MATCH($A32,'Mène 1'!$D$5:$D$34,0),1),0))</f>
        <v>0</v>
      </c>
      <c r="D32" s="15" t="n">
        <f aca="false">SUM(_xlfn.IFNA(INDEX('Mène 1'!$F$5:$F$34,MATCH($A32,'Mène 1'!$B$5:$B$34,0),1),0) , _xlfn.IFNA(INDEX('Mène 1'!$G$5:$G$34,MATCH($A32,'Mène 1'!$D$5:$D$34,0),1),0))</f>
        <v>0</v>
      </c>
      <c r="E32" s="15" t="n">
        <f aca="false">SUM(_xlfn.IFNA(INDEX('Mène 1'!$G$5:$G$34,MATCH($A32,'Mène 1'!$B$5:$B$34,0),1),0) , _xlfn.IFNA(INDEX('Mène 1'!$F$5:$F$34,MATCH($A32,'Mène 1'!$D$5:$D$34,0),1),0))</f>
        <v>0</v>
      </c>
      <c r="F32" s="15" t="n">
        <f aca="false">SUM(_xlfn.IFNA(INDEX('Mène 2'!$D$5:$D$34,MATCH($A32,'Mène 2'!$B$5:$B$34,0),1),0) , _xlfn.IFNA(INDEX('Mène 2'!$B$5:$B$34,MATCH($A32,'Mène 2'!$D$5:$D$34,0),1),0))</f>
        <v>0</v>
      </c>
      <c r="G32" s="15" t="n">
        <f aca="false">SUM(_xlfn.IFNA(INDEX('Mène 2'!$F$5:$F$34,MATCH($A32,'Mène 2'!$B$5:$B$34,0),1),0) , _xlfn.IFNA(INDEX('Mène 2'!$G$5:$G$34,MATCH($A32,'Mène 2'!$D$5:$D$34,0),1),0))</f>
        <v>0</v>
      </c>
      <c r="H32" s="15" t="n">
        <f aca="false">SUM(_xlfn.IFNA(INDEX('Mène 2'!$G$5:$G$34,MATCH($A32,'Mène 2'!$B$5:$B$34,0),1),0) , _xlfn.IFNA(INDEX('Mène 2'!$F$5:$F$34,MATCH($A32,'Mène 2'!$D$5:$D$34,0),1),0))</f>
        <v>0</v>
      </c>
      <c r="I32" s="15" t="n">
        <f aca="false">SUM(_xlfn.IFNA(INDEX('Mène 3'!$D$5:$D$34,MATCH($A32,'Mène 3'!$B$5:$B$34,0),1),0) , _xlfn.IFNA(INDEX('Mène 3'!$B$5:$B$34,MATCH($A32,'Mène 3'!$D$5:$D$34,0),1),0))</f>
        <v>0</v>
      </c>
      <c r="J32" s="15" t="n">
        <f aca="false">SUM(_xlfn.IFNA(INDEX('Mène 3'!$F$5:$F$34,MATCH($A32,'Mène 3'!$B$5:$B$34,0),1),0) , _xlfn.IFNA(INDEX('Mène 3'!$G$5:$G$34,MATCH($A32,'Mène 3'!$D$5:$D$34,0),1),0))</f>
        <v>0</v>
      </c>
      <c r="K32" s="15" t="n">
        <f aca="false">SUM(_xlfn.IFNA(INDEX('Mène 3'!$G$5:$G$34,MATCH($A32,'Mène 3'!$B$5:$B$34,0),1),0) , _xlfn.IFNA(INDEX('Mène 3'!$F$5:$F$34,MATCH($A32,'Mène 3'!$D$5:$D$34,0),1),0))</f>
        <v>0</v>
      </c>
      <c r="L32" s="15" t="n">
        <f aca="false">SUM(_xlfn.IFNA(INDEX('Mène 4'!$D$5:$D$34,MATCH($A32,'Mène 4'!$B$5:$B$34,0),1),0) , _xlfn.IFNA(INDEX('Mène 4'!$B$5:$B$34,MATCH($A32,'Mène 4'!$D$5:$D$34,0),1),0))</f>
        <v>0</v>
      </c>
      <c r="M32" s="15" t="n">
        <f aca="false">SUM(_xlfn.IFNA(INDEX('Mène 4'!$F$5:$F$34,MATCH($A32,'Mène 4'!$B$5:$B$34,0),1),0) , _xlfn.IFNA(INDEX('Mène 4'!$G$5:$G$34,MATCH($A32,'Mène 4'!$D$5:$D$34,0),1),0))</f>
        <v>0</v>
      </c>
      <c r="N32" s="15" t="n">
        <f aca="false">SUM(_xlfn.IFNA(INDEX('Mène 4'!$G$5:$G$34,MATCH($A32,'Mène 4'!$B$5:$B$34,0),1),0) , _xlfn.IFNA(INDEX('Mène 4'!$F$5:$F$34,MATCH($A32,'Mène 4'!$D$5:$D$34,0),1),0))</f>
        <v>0</v>
      </c>
      <c r="O32" s="15" t="n">
        <f aca="false">SUM(_xlfn.IFNA(INDEX('Mène 5'!$D$5:$D$34,MATCH($A32,'Mène 5'!$B$5:$B$34,0),1),0) , _xlfn.IFNA(INDEX('Mène 5'!$B$5:$B$34,MATCH($A32,'Mène 5'!$D$5:$D$34,0),1),0))</f>
        <v>0</v>
      </c>
      <c r="P32" s="15" t="n">
        <f aca="false">SUM(_xlfn.IFNA(INDEX('Mène 5'!$F$5:$F$34,MATCH($A32,'Mène 5'!$B$5:$B$34,0),1),0) , _xlfn.IFNA(INDEX('Mène 5'!$G$5:$G$34,MATCH($A32,'Mène 5'!$D$5:$D$34,0),1),0))</f>
        <v>0</v>
      </c>
      <c r="Q32" s="15" t="n">
        <f aca="false">SUM(_xlfn.IFNA(INDEX('Mène 5'!$G$5:$G$34,MATCH($A32,'Mène 5'!$B$5:$B$34,0),1),0) , _xlfn.IFNA(INDEX('Mène 5'!$F$5:$F$34,MATCH($A32,'Mène 5'!$D$5:$D$34,0),1),0))</f>
        <v>0</v>
      </c>
    </row>
    <row r="33" customFormat="false" ht="18.55" hidden="false" customHeight="false" outlineLevel="0" collapsed="false">
      <c r="A33" s="14" t="n">
        <v>31</v>
      </c>
      <c r="C33" s="15" t="n">
        <f aca="false">SUM(_xlfn.IFNA(INDEX('Mène 1'!$D$5:$D$34,MATCH($A33,'Mène 1'!$B$5:$B$34,0),1),0) , _xlfn.IFNA(INDEX('Mène 1'!$B$5:$B$34,MATCH($A33,'Mène 1'!$D$5:$D$34,0),1),0))</f>
        <v>0</v>
      </c>
      <c r="D33" s="15" t="n">
        <f aca="false">SUM(_xlfn.IFNA(INDEX('Mène 1'!$F$5:$F$34,MATCH($A33,'Mène 1'!$B$5:$B$34,0),1),0) , _xlfn.IFNA(INDEX('Mène 1'!$G$5:$G$34,MATCH($A33,'Mène 1'!$D$5:$D$34,0),1),0))</f>
        <v>0</v>
      </c>
      <c r="E33" s="15" t="n">
        <f aca="false">SUM(_xlfn.IFNA(INDEX('Mène 1'!$G$5:$G$34,MATCH($A33,'Mène 1'!$B$5:$B$34,0),1),0) , _xlfn.IFNA(INDEX('Mène 1'!$F$5:$F$34,MATCH($A33,'Mène 1'!$D$5:$D$34,0),1),0))</f>
        <v>0</v>
      </c>
      <c r="F33" s="15" t="n">
        <f aca="false">SUM(_xlfn.IFNA(INDEX('Mène 2'!$D$5:$D$34,MATCH($A33,'Mène 2'!$B$5:$B$34,0),1),0) , _xlfn.IFNA(INDEX('Mène 2'!$B$5:$B$34,MATCH($A33,'Mène 2'!$D$5:$D$34,0),1),0))</f>
        <v>0</v>
      </c>
      <c r="G33" s="15" t="n">
        <f aca="false">SUM(_xlfn.IFNA(INDEX('Mène 2'!$F$5:$F$34,MATCH($A33,'Mène 2'!$B$5:$B$34,0),1),0) , _xlfn.IFNA(INDEX('Mène 2'!$G$5:$G$34,MATCH($A33,'Mène 2'!$D$5:$D$34,0),1),0))</f>
        <v>0</v>
      </c>
      <c r="H33" s="15" t="n">
        <f aca="false">SUM(_xlfn.IFNA(INDEX('Mène 2'!$G$5:$G$34,MATCH($A33,'Mène 2'!$B$5:$B$34,0),1),0) , _xlfn.IFNA(INDEX('Mène 2'!$F$5:$F$34,MATCH($A33,'Mène 2'!$D$5:$D$34,0),1),0))</f>
        <v>0</v>
      </c>
      <c r="I33" s="15" t="n">
        <f aca="false">SUM(_xlfn.IFNA(INDEX('Mène 3'!$D$5:$D$34,MATCH($A33,'Mène 3'!$B$5:$B$34,0),1),0) , _xlfn.IFNA(INDEX('Mène 3'!$B$5:$B$34,MATCH($A33,'Mène 3'!$D$5:$D$34,0),1),0))</f>
        <v>0</v>
      </c>
      <c r="J33" s="15" t="n">
        <f aca="false">SUM(_xlfn.IFNA(INDEX('Mène 3'!$F$5:$F$34,MATCH($A33,'Mène 3'!$B$5:$B$34,0),1),0) , _xlfn.IFNA(INDEX('Mène 3'!$G$5:$G$34,MATCH($A33,'Mène 3'!$D$5:$D$34,0),1),0))</f>
        <v>0</v>
      </c>
      <c r="K33" s="15" t="n">
        <f aca="false">SUM(_xlfn.IFNA(INDEX('Mène 3'!$G$5:$G$34,MATCH($A33,'Mène 3'!$B$5:$B$34,0),1),0) , _xlfn.IFNA(INDEX('Mène 3'!$F$5:$F$34,MATCH($A33,'Mène 3'!$D$5:$D$34,0),1),0))</f>
        <v>0</v>
      </c>
      <c r="L33" s="15" t="n">
        <f aca="false">SUM(_xlfn.IFNA(INDEX('Mène 4'!$D$5:$D$34,MATCH($A33,'Mène 4'!$B$5:$B$34,0),1),0) , _xlfn.IFNA(INDEX('Mène 4'!$B$5:$B$34,MATCH($A33,'Mène 4'!$D$5:$D$34,0),1),0))</f>
        <v>0</v>
      </c>
      <c r="M33" s="15" t="n">
        <f aca="false">SUM(_xlfn.IFNA(INDEX('Mène 4'!$F$5:$F$34,MATCH($A33,'Mène 4'!$B$5:$B$34,0),1),0) , _xlfn.IFNA(INDEX('Mène 4'!$G$5:$G$34,MATCH($A33,'Mène 4'!$D$5:$D$34,0),1),0))</f>
        <v>0</v>
      </c>
      <c r="N33" s="15" t="n">
        <f aca="false">SUM(_xlfn.IFNA(INDEX('Mène 4'!$G$5:$G$34,MATCH($A33,'Mène 4'!$B$5:$B$34,0),1),0) , _xlfn.IFNA(INDEX('Mène 4'!$F$5:$F$34,MATCH($A33,'Mène 4'!$D$5:$D$34,0),1),0))</f>
        <v>0</v>
      </c>
      <c r="O33" s="15" t="n">
        <f aca="false">SUM(_xlfn.IFNA(INDEX('Mène 5'!$D$5:$D$34,MATCH($A33,'Mène 5'!$B$5:$B$34,0),1),0) , _xlfn.IFNA(INDEX('Mène 5'!$B$5:$B$34,MATCH($A33,'Mène 5'!$D$5:$D$34,0),1),0))</f>
        <v>0</v>
      </c>
      <c r="P33" s="15" t="n">
        <f aca="false">SUM(_xlfn.IFNA(INDEX('Mène 5'!$F$5:$F$34,MATCH($A33,'Mène 5'!$B$5:$B$34,0),1),0) , _xlfn.IFNA(INDEX('Mène 5'!$G$5:$G$34,MATCH($A33,'Mène 5'!$D$5:$D$34,0),1),0))</f>
        <v>0</v>
      </c>
      <c r="Q33" s="15" t="n">
        <f aca="false">SUM(_xlfn.IFNA(INDEX('Mène 5'!$G$5:$G$34,MATCH($A33,'Mène 5'!$B$5:$B$34,0),1),0) , _xlfn.IFNA(INDEX('Mène 5'!$F$5:$F$34,MATCH($A33,'Mène 5'!$D$5:$D$34,0),1),0))</f>
        <v>0</v>
      </c>
    </row>
    <row r="34" customFormat="false" ht="18.55" hidden="false" customHeight="false" outlineLevel="0" collapsed="false">
      <c r="A34" s="14" t="n">
        <v>32</v>
      </c>
      <c r="C34" s="15" t="n">
        <f aca="false">SUM(_xlfn.IFNA(INDEX('Mène 1'!$D$5:$D$34,MATCH($A34,'Mène 1'!$B$5:$B$34,0),1),0) , _xlfn.IFNA(INDEX('Mène 1'!$B$5:$B$34,MATCH($A34,'Mène 1'!$D$5:$D$34,0),1),0))</f>
        <v>0</v>
      </c>
      <c r="D34" s="15" t="n">
        <f aca="false">SUM(_xlfn.IFNA(INDEX('Mène 1'!$F$5:$F$34,MATCH($A34,'Mène 1'!$B$5:$B$34,0),1),0) , _xlfn.IFNA(INDEX('Mène 1'!$G$5:$G$34,MATCH($A34,'Mène 1'!$D$5:$D$34,0),1),0))</f>
        <v>0</v>
      </c>
      <c r="E34" s="15" t="n">
        <f aca="false">SUM(_xlfn.IFNA(INDEX('Mène 1'!$G$5:$G$34,MATCH($A34,'Mène 1'!$B$5:$B$34,0),1),0) , _xlfn.IFNA(INDEX('Mène 1'!$F$5:$F$34,MATCH($A34,'Mène 1'!$D$5:$D$34,0),1),0))</f>
        <v>0</v>
      </c>
      <c r="F34" s="15" t="n">
        <f aca="false">SUM(_xlfn.IFNA(INDEX('Mène 2'!$D$5:$D$34,MATCH($A34,'Mène 2'!$B$5:$B$34,0),1),0) , _xlfn.IFNA(INDEX('Mène 2'!$B$5:$B$34,MATCH($A34,'Mène 2'!$D$5:$D$34,0),1),0))</f>
        <v>0</v>
      </c>
      <c r="G34" s="15" t="n">
        <f aca="false">SUM(_xlfn.IFNA(INDEX('Mène 2'!$F$5:$F$34,MATCH($A34,'Mène 2'!$B$5:$B$34,0),1),0) , _xlfn.IFNA(INDEX('Mène 2'!$G$5:$G$34,MATCH($A34,'Mène 2'!$D$5:$D$34,0),1),0))</f>
        <v>0</v>
      </c>
      <c r="H34" s="15" t="n">
        <f aca="false">SUM(_xlfn.IFNA(INDEX('Mène 2'!$G$5:$G$34,MATCH($A34,'Mène 2'!$B$5:$B$34,0),1),0) , _xlfn.IFNA(INDEX('Mène 2'!$F$5:$F$34,MATCH($A34,'Mène 2'!$D$5:$D$34,0),1),0))</f>
        <v>0</v>
      </c>
      <c r="I34" s="15" t="n">
        <f aca="false">SUM(_xlfn.IFNA(INDEX('Mène 3'!$D$5:$D$34,MATCH($A34,'Mène 3'!$B$5:$B$34,0),1),0) , _xlfn.IFNA(INDEX('Mène 3'!$B$5:$B$34,MATCH($A34,'Mène 3'!$D$5:$D$34,0),1),0))</f>
        <v>0</v>
      </c>
      <c r="J34" s="15" t="n">
        <f aca="false">SUM(_xlfn.IFNA(INDEX('Mène 3'!$F$5:$F$34,MATCH($A34,'Mène 3'!$B$5:$B$34,0),1),0) , _xlfn.IFNA(INDEX('Mène 3'!$G$5:$G$34,MATCH($A34,'Mène 3'!$D$5:$D$34,0),1),0))</f>
        <v>0</v>
      </c>
      <c r="K34" s="15" t="n">
        <f aca="false">SUM(_xlfn.IFNA(INDEX('Mène 3'!$G$5:$G$34,MATCH($A34,'Mène 3'!$B$5:$B$34,0),1),0) , _xlfn.IFNA(INDEX('Mène 3'!$F$5:$F$34,MATCH($A34,'Mène 3'!$D$5:$D$34,0),1),0))</f>
        <v>0</v>
      </c>
      <c r="L34" s="15" t="n">
        <f aca="false">SUM(_xlfn.IFNA(INDEX('Mène 4'!$D$5:$D$34,MATCH($A34,'Mène 4'!$B$5:$B$34,0),1),0) , _xlfn.IFNA(INDEX('Mène 4'!$B$5:$B$34,MATCH($A34,'Mène 4'!$D$5:$D$34,0),1),0))</f>
        <v>0</v>
      </c>
      <c r="M34" s="15" t="n">
        <f aca="false">SUM(_xlfn.IFNA(INDEX('Mène 4'!$F$5:$F$34,MATCH($A34,'Mène 4'!$B$5:$B$34,0),1),0) , _xlfn.IFNA(INDEX('Mène 4'!$G$5:$G$34,MATCH($A34,'Mène 4'!$D$5:$D$34,0),1),0))</f>
        <v>0</v>
      </c>
      <c r="N34" s="15" t="n">
        <f aca="false">SUM(_xlfn.IFNA(INDEX('Mène 4'!$G$5:$G$34,MATCH($A34,'Mène 4'!$B$5:$B$34,0),1),0) , _xlfn.IFNA(INDEX('Mène 4'!$F$5:$F$34,MATCH($A34,'Mène 4'!$D$5:$D$34,0),1),0))</f>
        <v>0</v>
      </c>
      <c r="O34" s="15" t="n">
        <f aca="false">SUM(_xlfn.IFNA(INDEX('Mène 5'!$D$5:$D$34,MATCH($A34,'Mène 5'!$B$5:$B$34,0),1),0) , _xlfn.IFNA(INDEX('Mène 5'!$B$5:$B$34,MATCH($A34,'Mène 5'!$D$5:$D$34,0),1),0))</f>
        <v>0</v>
      </c>
      <c r="P34" s="15" t="n">
        <f aca="false">SUM(_xlfn.IFNA(INDEX('Mène 5'!$F$5:$F$34,MATCH($A34,'Mène 5'!$B$5:$B$34,0),1),0) , _xlfn.IFNA(INDEX('Mène 5'!$G$5:$G$34,MATCH($A34,'Mène 5'!$D$5:$D$34,0),1),0))</f>
        <v>0</v>
      </c>
      <c r="Q34" s="15" t="n">
        <f aca="false">SUM(_xlfn.IFNA(INDEX('Mène 5'!$G$5:$G$34,MATCH($A34,'Mène 5'!$B$5:$B$34,0),1),0) , _xlfn.IFNA(INDEX('Mène 5'!$F$5:$F$34,MATCH($A34,'Mène 5'!$D$5:$D$34,0),1),0))</f>
        <v>0</v>
      </c>
    </row>
    <row r="35" customFormat="false" ht="18.55" hidden="false" customHeight="false" outlineLevel="0" collapsed="false">
      <c r="A35" s="14" t="n">
        <v>33</v>
      </c>
      <c r="B35" s="17"/>
      <c r="C35" s="15" t="n">
        <f aca="false">SUM(_xlfn.IFNA(INDEX('Mène 1'!$D$5:$D$34,MATCH($A35,'Mène 1'!$B$5:$B$34,0),1),0) , _xlfn.IFNA(INDEX('Mène 1'!$B$5:$B$34,MATCH($A35,'Mène 1'!$D$5:$D$34,0),1),0))</f>
        <v>0</v>
      </c>
      <c r="D35" s="15" t="n">
        <f aca="false">SUM(_xlfn.IFNA(INDEX('Mène 1'!$F$5:$F$34,MATCH($A35,'Mène 1'!$B$5:$B$34,0),1),0) , _xlfn.IFNA(INDEX('Mène 1'!$G$5:$G$34,MATCH($A35,'Mène 1'!$D$5:$D$34,0),1),0))</f>
        <v>0</v>
      </c>
      <c r="E35" s="15" t="n">
        <f aca="false">SUM(_xlfn.IFNA(INDEX('Mène 1'!$G$5:$G$34,MATCH($A35,'Mène 1'!$B$5:$B$34,0),1),0) , _xlfn.IFNA(INDEX('Mène 1'!$F$5:$F$34,MATCH($A35,'Mène 1'!$D$5:$D$34,0),1),0))</f>
        <v>0</v>
      </c>
      <c r="F35" s="15" t="n">
        <f aca="false">SUM(_xlfn.IFNA(INDEX('Mène 2'!$D$5:$D$34,MATCH($A35,'Mène 2'!$B$5:$B$34,0),1),0) , _xlfn.IFNA(INDEX('Mène 2'!$B$5:$B$34,MATCH($A35,'Mène 2'!$D$5:$D$34,0),1),0))</f>
        <v>0</v>
      </c>
      <c r="G35" s="15" t="n">
        <f aca="false">SUM(_xlfn.IFNA(INDEX('Mène 2'!$F$5:$F$34,MATCH($A35,'Mène 2'!$B$5:$B$34,0),1),0) , _xlfn.IFNA(INDEX('Mène 2'!$G$5:$G$34,MATCH($A35,'Mène 2'!$D$5:$D$34,0),1),0))</f>
        <v>0</v>
      </c>
      <c r="H35" s="15" t="n">
        <f aca="false">SUM(_xlfn.IFNA(INDEX('Mène 2'!$G$5:$G$34,MATCH($A35,'Mène 2'!$B$5:$B$34,0),1),0) , _xlfn.IFNA(INDEX('Mène 2'!$F$5:$F$34,MATCH($A35,'Mène 2'!$D$5:$D$34,0),1),0))</f>
        <v>0</v>
      </c>
      <c r="I35" s="15" t="n">
        <f aca="false">SUM(_xlfn.IFNA(INDEX('Mène 3'!$D$5:$D$34,MATCH($A35,'Mène 3'!$B$5:$B$34,0),1),0) , _xlfn.IFNA(INDEX('Mène 3'!$B$5:$B$34,MATCH($A35,'Mène 3'!$D$5:$D$34,0),1),0))</f>
        <v>0</v>
      </c>
      <c r="J35" s="15" t="n">
        <f aca="false">SUM(_xlfn.IFNA(INDEX('Mène 3'!$F$5:$F$34,MATCH($A35,'Mène 3'!$B$5:$B$34,0),1),0) , _xlfn.IFNA(INDEX('Mène 3'!$G$5:$G$34,MATCH($A35,'Mène 3'!$D$5:$D$34,0),1),0))</f>
        <v>0</v>
      </c>
      <c r="K35" s="15" t="n">
        <f aca="false">SUM(_xlfn.IFNA(INDEX('Mène 3'!$G$5:$G$34,MATCH($A35,'Mène 3'!$B$5:$B$34,0),1),0) , _xlfn.IFNA(INDEX('Mène 3'!$F$5:$F$34,MATCH($A35,'Mène 3'!$D$5:$D$34,0),1),0))</f>
        <v>0</v>
      </c>
      <c r="L35" s="15" t="n">
        <f aca="false">SUM(_xlfn.IFNA(INDEX('Mène 4'!$D$5:$D$34,MATCH($A35,'Mène 4'!$B$5:$B$34,0),1),0) , _xlfn.IFNA(INDEX('Mène 4'!$B$5:$B$34,MATCH($A35,'Mène 4'!$D$5:$D$34,0),1),0))</f>
        <v>0</v>
      </c>
      <c r="M35" s="15" t="n">
        <f aca="false">SUM(_xlfn.IFNA(INDEX('Mène 4'!$F$5:$F$34,MATCH($A35,'Mène 4'!$B$5:$B$34,0),1),0) , _xlfn.IFNA(INDEX('Mène 4'!$G$5:$G$34,MATCH($A35,'Mène 4'!$D$5:$D$34,0),1),0))</f>
        <v>0</v>
      </c>
      <c r="N35" s="15" t="n">
        <f aca="false">SUM(_xlfn.IFNA(INDEX('Mène 4'!$G$5:$G$34,MATCH($A35,'Mène 4'!$B$5:$B$34,0),1),0) , _xlfn.IFNA(INDEX('Mène 4'!$F$5:$F$34,MATCH($A35,'Mène 4'!$D$5:$D$34,0),1),0))</f>
        <v>0</v>
      </c>
      <c r="O35" s="15" t="n">
        <f aca="false">SUM(_xlfn.IFNA(INDEX('Mène 5'!$D$5:$D$34,MATCH($A35,'Mène 5'!$B$5:$B$34,0),1),0) , _xlfn.IFNA(INDEX('Mène 5'!$B$5:$B$34,MATCH($A35,'Mène 5'!$D$5:$D$34,0),1),0))</f>
        <v>0</v>
      </c>
      <c r="P35" s="15" t="n">
        <f aca="false">SUM(_xlfn.IFNA(INDEX('Mène 5'!$F$5:$F$34,MATCH($A35,'Mène 5'!$B$5:$B$34,0),1),0) , _xlfn.IFNA(INDEX('Mène 5'!$G$5:$G$34,MATCH($A35,'Mène 5'!$D$5:$D$34,0),1),0))</f>
        <v>0</v>
      </c>
      <c r="Q35" s="15" t="n">
        <f aca="false">SUM(_xlfn.IFNA(INDEX('Mène 5'!$G$5:$G$34,MATCH($A35,'Mène 5'!$B$5:$B$34,0),1),0) , _xlfn.IFNA(INDEX('Mène 5'!$F$5:$F$34,MATCH($A35,'Mène 5'!$D$5:$D$34,0),1),0))</f>
        <v>0</v>
      </c>
    </row>
    <row r="36" customFormat="false" ht="18.55" hidden="false" customHeight="false" outlineLevel="0" collapsed="false">
      <c r="A36" s="14" t="n">
        <v>34</v>
      </c>
      <c r="B36" s="17"/>
      <c r="C36" s="15" t="n">
        <f aca="false">SUM(_xlfn.IFNA(INDEX('Mène 1'!$D$5:$D$34,MATCH($A36,'Mène 1'!$B$5:$B$34,0),1),0) , _xlfn.IFNA(INDEX('Mène 1'!$B$5:$B$34,MATCH($A36,'Mène 1'!$D$5:$D$34,0),1),0))</f>
        <v>0</v>
      </c>
      <c r="D36" s="15" t="n">
        <f aca="false">SUM(_xlfn.IFNA(INDEX('Mène 1'!$F$5:$F$34,MATCH($A36,'Mène 1'!$B$5:$B$34,0),1),0) , _xlfn.IFNA(INDEX('Mène 1'!$G$5:$G$34,MATCH($A36,'Mène 1'!$D$5:$D$34,0),1),0))</f>
        <v>0</v>
      </c>
      <c r="E36" s="15" t="n">
        <f aca="false">SUM(_xlfn.IFNA(INDEX('Mène 1'!$G$5:$G$34,MATCH($A36,'Mène 1'!$B$5:$B$34,0),1),0) , _xlfn.IFNA(INDEX('Mène 1'!$F$5:$F$34,MATCH($A36,'Mène 1'!$D$5:$D$34,0),1),0))</f>
        <v>0</v>
      </c>
      <c r="F36" s="15" t="n">
        <f aca="false">SUM(_xlfn.IFNA(INDEX('Mène 2'!$D$5:$D$34,MATCH($A36,'Mène 2'!$B$5:$B$34,0),1),0) , _xlfn.IFNA(INDEX('Mène 2'!$B$5:$B$34,MATCH($A36,'Mène 2'!$D$5:$D$34,0),1),0))</f>
        <v>0</v>
      </c>
      <c r="G36" s="15" t="n">
        <f aca="false">SUM(_xlfn.IFNA(INDEX('Mène 2'!$F$5:$F$34,MATCH($A36,'Mène 2'!$B$5:$B$34,0),1),0) , _xlfn.IFNA(INDEX('Mène 2'!$G$5:$G$34,MATCH($A36,'Mène 2'!$D$5:$D$34,0),1),0))</f>
        <v>0</v>
      </c>
      <c r="H36" s="15" t="n">
        <f aca="false">SUM(_xlfn.IFNA(INDEX('Mène 2'!$G$5:$G$34,MATCH($A36,'Mène 2'!$B$5:$B$34,0),1),0) , _xlfn.IFNA(INDEX('Mène 2'!$F$5:$F$34,MATCH($A36,'Mène 2'!$D$5:$D$34,0),1),0))</f>
        <v>0</v>
      </c>
      <c r="I36" s="15" t="n">
        <f aca="false">SUM(_xlfn.IFNA(INDEX('Mène 3'!$D$5:$D$34,MATCH($A36,'Mène 3'!$B$5:$B$34,0),1),0) , _xlfn.IFNA(INDEX('Mène 3'!$B$5:$B$34,MATCH($A36,'Mène 3'!$D$5:$D$34,0),1),0))</f>
        <v>0</v>
      </c>
      <c r="J36" s="15" t="n">
        <f aca="false">SUM(_xlfn.IFNA(INDEX('Mène 3'!$F$5:$F$34,MATCH($A36,'Mène 3'!$B$5:$B$34,0),1),0) , _xlfn.IFNA(INDEX('Mène 3'!$G$5:$G$34,MATCH($A36,'Mène 3'!$D$5:$D$34,0),1),0))</f>
        <v>0</v>
      </c>
      <c r="K36" s="15" t="n">
        <f aca="false">SUM(_xlfn.IFNA(INDEX('Mène 3'!$G$5:$G$34,MATCH($A36,'Mène 3'!$B$5:$B$34,0),1),0) , _xlfn.IFNA(INDEX('Mène 3'!$F$5:$F$34,MATCH($A36,'Mène 3'!$D$5:$D$34,0),1),0))</f>
        <v>0</v>
      </c>
      <c r="L36" s="15" t="n">
        <f aca="false">SUM(_xlfn.IFNA(INDEX('Mène 4'!$D$5:$D$34,MATCH($A36,'Mène 4'!$B$5:$B$34,0),1),0) , _xlfn.IFNA(INDEX('Mène 4'!$B$5:$B$34,MATCH($A36,'Mène 4'!$D$5:$D$34,0),1),0))</f>
        <v>0</v>
      </c>
      <c r="M36" s="15" t="n">
        <f aca="false">SUM(_xlfn.IFNA(INDEX('Mène 4'!$F$5:$F$34,MATCH($A36,'Mène 4'!$B$5:$B$34,0),1),0) , _xlfn.IFNA(INDEX('Mène 4'!$G$5:$G$34,MATCH($A36,'Mène 4'!$D$5:$D$34,0),1),0))</f>
        <v>0</v>
      </c>
      <c r="N36" s="15" t="n">
        <f aca="false">SUM(_xlfn.IFNA(INDEX('Mène 4'!$G$5:$G$34,MATCH($A36,'Mène 4'!$B$5:$B$34,0),1),0) , _xlfn.IFNA(INDEX('Mène 4'!$F$5:$F$34,MATCH($A36,'Mène 4'!$D$5:$D$34,0),1),0))</f>
        <v>0</v>
      </c>
      <c r="O36" s="15" t="n">
        <f aca="false">SUM(_xlfn.IFNA(INDEX('Mène 5'!$D$5:$D$34,MATCH($A36,'Mène 5'!$B$5:$B$34,0),1),0) , _xlfn.IFNA(INDEX('Mène 5'!$B$5:$B$34,MATCH($A36,'Mène 5'!$D$5:$D$34,0),1),0))</f>
        <v>0</v>
      </c>
      <c r="P36" s="15" t="n">
        <f aca="false">SUM(_xlfn.IFNA(INDEX('Mène 5'!$F$5:$F$34,MATCH($A36,'Mène 5'!$B$5:$B$34,0),1),0) , _xlfn.IFNA(INDEX('Mène 5'!$G$5:$G$34,MATCH($A36,'Mène 5'!$D$5:$D$34,0),1),0))</f>
        <v>0</v>
      </c>
      <c r="Q36" s="15" t="n">
        <f aca="false">SUM(_xlfn.IFNA(INDEX('Mène 5'!$G$5:$G$34,MATCH($A36,'Mène 5'!$B$5:$B$34,0),1),0) , _xlfn.IFNA(INDEX('Mène 5'!$F$5:$F$34,MATCH($A36,'Mène 5'!$D$5:$D$34,0),1),0))</f>
        <v>0</v>
      </c>
    </row>
    <row r="37" customFormat="false" ht="18.55" hidden="false" customHeight="false" outlineLevel="0" collapsed="false">
      <c r="A37" s="14" t="n">
        <v>35</v>
      </c>
      <c r="B37" s="17"/>
      <c r="C37" s="15" t="n">
        <f aca="false">SUM(_xlfn.IFNA(INDEX('Mène 1'!$D$5:$D$34,MATCH($A37,'Mène 1'!$B$5:$B$34,0),1),0) , _xlfn.IFNA(INDEX('Mène 1'!$B$5:$B$34,MATCH($A37,'Mène 1'!$D$5:$D$34,0),1),0))</f>
        <v>0</v>
      </c>
      <c r="D37" s="15" t="n">
        <f aca="false">SUM(_xlfn.IFNA(INDEX('Mène 1'!$F$5:$F$34,MATCH($A37,'Mène 1'!$B$5:$B$34,0),1),0) , _xlfn.IFNA(INDEX('Mène 1'!$G$5:$G$34,MATCH($A37,'Mène 1'!$D$5:$D$34,0),1),0))</f>
        <v>0</v>
      </c>
      <c r="E37" s="15" t="n">
        <f aca="false">SUM(_xlfn.IFNA(INDEX('Mène 1'!$G$5:$G$34,MATCH($A37,'Mène 1'!$B$5:$B$34,0),1),0) , _xlfn.IFNA(INDEX('Mène 1'!$F$5:$F$34,MATCH($A37,'Mène 1'!$D$5:$D$34,0),1),0))</f>
        <v>0</v>
      </c>
      <c r="F37" s="15" t="n">
        <f aca="false">SUM(_xlfn.IFNA(INDEX('Mène 2'!$D$5:$D$34,MATCH($A37,'Mène 2'!$B$5:$B$34,0),1),0) , _xlfn.IFNA(INDEX('Mène 2'!$B$5:$B$34,MATCH($A37,'Mène 2'!$D$5:$D$34,0),1),0))</f>
        <v>0</v>
      </c>
      <c r="G37" s="15" t="n">
        <f aca="false">SUM(_xlfn.IFNA(INDEX('Mène 2'!$F$5:$F$34,MATCH($A37,'Mène 2'!$B$5:$B$34,0),1),0) , _xlfn.IFNA(INDEX('Mène 2'!$G$5:$G$34,MATCH($A37,'Mène 2'!$D$5:$D$34,0),1),0))</f>
        <v>0</v>
      </c>
      <c r="H37" s="15" t="n">
        <f aca="false">SUM(_xlfn.IFNA(INDEX('Mène 2'!$G$5:$G$34,MATCH($A37,'Mène 2'!$B$5:$B$34,0),1),0) , _xlfn.IFNA(INDEX('Mène 2'!$F$5:$F$34,MATCH($A37,'Mène 2'!$D$5:$D$34,0),1),0))</f>
        <v>0</v>
      </c>
      <c r="I37" s="15" t="n">
        <f aca="false">SUM(_xlfn.IFNA(INDEX('Mène 3'!$D$5:$D$34,MATCH($A37,'Mène 3'!$B$5:$B$34,0),1),0) , _xlfn.IFNA(INDEX('Mène 3'!$B$5:$B$34,MATCH($A37,'Mène 3'!$D$5:$D$34,0),1),0))</f>
        <v>0</v>
      </c>
      <c r="J37" s="15" t="n">
        <f aca="false">SUM(_xlfn.IFNA(INDEX('Mène 3'!$F$5:$F$34,MATCH($A37,'Mène 3'!$B$5:$B$34,0),1),0) , _xlfn.IFNA(INDEX('Mène 3'!$G$5:$G$34,MATCH($A37,'Mène 3'!$D$5:$D$34,0),1),0))</f>
        <v>0</v>
      </c>
      <c r="K37" s="15" t="n">
        <f aca="false">SUM(_xlfn.IFNA(INDEX('Mène 3'!$G$5:$G$34,MATCH($A37,'Mène 3'!$B$5:$B$34,0),1),0) , _xlfn.IFNA(INDEX('Mène 3'!$F$5:$F$34,MATCH($A37,'Mène 3'!$D$5:$D$34,0),1),0))</f>
        <v>0</v>
      </c>
      <c r="L37" s="15" t="n">
        <f aca="false">SUM(_xlfn.IFNA(INDEX('Mène 4'!$D$5:$D$34,MATCH($A37,'Mène 4'!$B$5:$B$34,0),1),0) , _xlfn.IFNA(INDEX('Mène 4'!$B$5:$B$34,MATCH($A37,'Mène 4'!$D$5:$D$34,0),1),0))</f>
        <v>0</v>
      </c>
      <c r="M37" s="15" t="n">
        <f aca="false">SUM(_xlfn.IFNA(INDEX('Mène 4'!$F$5:$F$34,MATCH($A37,'Mène 4'!$B$5:$B$34,0),1),0) , _xlfn.IFNA(INDEX('Mène 4'!$G$5:$G$34,MATCH($A37,'Mène 4'!$D$5:$D$34,0),1),0))</f>
        <v>0</v>
      </c>
      <c r="N37" s="15" t="n">
        <f aca="false">SUM(_xlfn.IFNA(INDEX('Mène 4'!$G$5:$G$34,MATCH($A37,'Mène 4'!$B$5:$B$34,0),1),0) , _xlfn.IFNA(INDEX('Mène 4'!$F$5:$F$34,MATCH($A37,'Mène 4'!$D$5:$D$34,0),1),0))</f>
        <v>0</v>
      </c>
      <c r="O37" s="15" t="n">
        <f aca="false">SUM(_xlfn.IFNA(INDEX('Mène 5'!$D$5:$D$34,MATCH($A37,'Mène 5'!$B$5:$B$34,0),1),0) , _xlfn.IFNA(INDEX('Mène 5'!$B$5:$B$34,MATCH($A37,'Mène 5'!$D$5:$D$34,0),1),0))</f>
        <v>0</v>
      </c>
      <c r="P37" s="15" t="n">
        <f aca="false">SUM(_xlfn.IFNA(INDEX('Mène 5'!$F$5:$F$34,MATCH($A37,'Mène 5'!$B$5:$B$34,0),1),0) , _xlfn.IFNA(INDEX('Mène 5'!$G$5:$G$34,MATCH($A37,'Mène 5'!$D$5:$D$34,0),1),0))</f>
        <v>0</v>
      </c>
      <c r="Q37" s="15" t="n">
        <f aca="false">SUM(_xlfn.IFNA(INDEX('Mène 5'!$G$5:$G$34,MATCH($A37,'Mène 5'!$B$5:$B$34,0),1),0) , _xlfn.IFNA(INDEX('Mène 5'!$F$5:$F$34,MATCH($A37,'Mène 5'!$D$5:$D$34,0),1),0))</f>
        <v>0</v>
      </c>
    </row>
    <row r="38" customFormat="false" ht="18.55" hidden="false" customHeight="false" outlineLevel="0" collapsed="false">
      <c r="A38" s="14" t="n">
        <v>36</v>
      </c>
      <c r="B38" s="17"/>
      <c r="C38" s="15" t="n">
        <f aca="false">SUM(_xlfn.IFNA(INDEX('Mène 1'!$D$5:$D$34,MATCH($A38,'Mène 1'!$B$5:$B$34,0),1),0) , _xlfn.IFNA(INDEX('Mène 1'!$B$5:$B$34,MATCH($A38,'Mène 1'!$D$5:$D$34,0),1),0))</f>
        <v>0</v>
      </c>
      <c r="D38" s="15" t="n">
        <f aca="false">SUM(_xlfn.IFNA(INDEX('Mène 1'!$F$5:$F$34,MATCH($A38,'Mène 1'!$B$5:$B$34,0),1),0) , _xlfn.IFNA(INDEX('Mène 1'!$G$5:$G$34,MATCH($A38,'Mène 1'!$D$5:$D$34,0),1),0))</f>
        <v>0</v>
      </c>
      <c r="E38" s="15" t="n">
        <f aca="false">SUM(_xlfn.IFNA(INDEX('Mène 1'!$G$5:$G$34,MATCH($A38,'Mène 1'!$B$5:$B$34,0),1),0) , _xlfn.IFNA(INDEX('Mène 1'!$F$5:$F$34,MATCH($A38,'Mène 1'!$D$5:$D$34,0),1),0))</f>
        <v>0</v>
      </c>
      <c r="F38" s="15" t="n">
        <f aca="false">SUM(_xlfn.IFNA(INDEX('Mène 2'!$D$5:$D$34,MATCH($A38,'Mène 2'!$B$5:$B$34,0),1),0) , _xlfn.IFNA(INDEX('Mène 2'!$B$5:$B$34,MATCH($A38,'Mène 2'!$D$5:$D$34,0),1),0))</f>
        <v>0</v>
      </c>
      <c r="G38" s="15" t="n">
        <f aca="false">SUM(_xlfn.IFNA(INDEX('Mène 2'!$F$5:$F$34,MATCH($A38,'Mène 2'!$B$5:$B$34,0),1),0) , _xlfn.IFNA(INDEX('Mène 2'!$G$5:$G$34,MATCH($A38,'Mène 2'!$D$5:$D$34,0),1),0))</f>
        <v>0</v>
      </c>
      <c r="H38" s="15" t="n">
        <f aca="false">SUM(_xlfn.IFNA(INDEX('Mène 2'!$G$5:$G$34,MATCH($A38,'Mène 2'!$B$5:$B$34,0),1),0) , _xlfn.IFNA(INDEX('Mène 2'!$F$5:$F$34,MATCH($A38,'Mène 2'!$D$5:$D$34,0),1),0))</f>
        <v>0</v>
      </c>
      <c r="I38" s="15" t="n">
        <f aca="false">SUM(_xlfn.IFNA(INDEX('Mène 3'!$D$5:$D$34,MATCH($A38,'Mène 3'!$B$5:$B$34,0),1),0) , _xlfn.IFNA(INDEX('Mène 3'!$B$5:$B$34,MATCH($A38,'Mène 3'!$D$5:$D$34,0),1),0))</f>
        <v>0</v>
      </c>
      <c r="J38" s="15" t="n">
        <f aca="false">SUM(_xlfn.IFNA(INDEX('Mène 3'!$F$5:$F$34,MATCH($A38,'Mène 3'!$B$5:$B$34,0),1),0) , _xlfn.IFNA(INDEX('Mène 3'!$G$5:$G$34,MATCH($A38,'Mène 3'!$D$5:$D$34,0),1),0))</f>
        <v>0</v>
      </c>
      <c r="K38" s="15" t="n">
        <f aca="false">SUM(_xlfn.IFNA(INDEX('Mène 3'!$G$5:$G$34,MATCH($A38,'Mène 3'!$B$5:$B$34,0),1),0) , _xlfn.IFNA(INDEX('Mène 3'!$F$5:$F$34,MATCH($A38,'Mène 3'!$D$5:$D$34,0),1),0))</f>
        <v>0</v>
      </c>
      <c r="L38" s="15" t="n">
        <f aca="false">SUM(_xlfn.IFNA(INDEX('Mène 4'!$D$5:$D$34,MATCH($A38,'Mène 4'!$B$5:$B$34,0),1),0) , _xlfn.IFNA(INDEX('Mène 4'!$B$5:$B$34,MATCH($A38,'Mène 4'!$D$5:$D$34,0),1),0))</f>
        <v>0</v>
      </c>
      <c r="M38" s="15" t="n">
        <f aca="false">SUM(_xlfn.IFNA(INDEX('Mène 4'!$F$5:$F$34,MATCH($A38,'Mène 4'!$B$5:$B$34,0),1),0) , _xlfn.IFNA(INDEX('Mène 4'!$G$5:$G$34,MATCH($A38,'Mène 4'!$D$5:$D$34,0),1),0))</f>
        <v>0</v>
      </c>
      <c r="N38" s="15" t="n">
        <f aca="false">SUM(_xlfn.IFNA(INDEX('Mène 4'!$G$5:$G$34,MATCH($A38,'Mène 4'!$B$5:$B$34,0),1),0) , _xlfn.IFNA(INDEX('Mène 4'!$F$5:$F$34,MATCH($A38,'Mène 4'!$D$5:$D$34,0),1),0))</f>
        <v>0</v>
      </c>
      <c r="O38" s="15" t="n">
        <f aca="false">SUM(_xlfn.IFNA(INDEX('Mène 5'!$D$5:$D$34,MATCH($A38,'Mène 5'!$B$5:$B$34,0),1),0) , _xlfn.IFNA(INDEX('Mène 5'!$B$5:$B$34,MATCH($A38,'Mène 5'!$D$5:$D$34,0),1),0))</f>
        <v>0</v>
      </c>
      <c r="P38" s="15" t="n">
        <f aca="false">SUM(_xlfn.IFNA(INDEX('Mène 5'!$F$5:$F$34,MATCH($A38,'Mène 5'!$B$5:$B$34,0),1),0) , _xlfn.IFNA(INDEX('Mène 5'!$G$5:$G$34,MATCH($A38,'Mène 5'!$D$5:$D$34,0),1),0))</f>
        <v>0</v>
      </c>
      <c r="Q38" s="15" t="n">
        <f aca="false">SUM(_xlfn.IFNA(INDEX('Mène 5'!$G$5:$G$34,MATCH($A38,'Mène 5'!$B$5:$B$34,0),1),0) , _xlfn.IFNA(INDEX('Mène 5'!$F$5:$F$34,MATCH($A38,'Mène 5'!$D$5:$D$34,0),1),0))</f>
        <v>0</v>
      </c>
    </row>
    <row r="39" customFormat="false" ht="18.55" hidden="false" customHeight="false" outlineLevel="0" collapsed="false">
      <c r="A39" s="14" t="n">
        <v>37</v>
      </c>
      <c r="B39" s="17"/>
      <c r="C39" s="15" t="n">
        <f aca="false">SUM(_xlfn.IFNA(INDEX('Mène 1'!$D$5:$D$34,MATCH($A39,'Mène 1'!$B$5:$B$34,0),1),0) , _xlfn.IFNA(INDEX('Mène 1'!$B$5:$B$34,MATCH($A39,'Mène 1'!$D$5:$D$34,0),1),0))</f>
        <v>0</v>
      </c>
      <c r="D39" s="15" t="n">
        <f aca="false">SUM(_xlfn.IFNA(INDEX('Mène 1'!$F$5:$F$34,MATCH($A39,'Mène 1'!$B$5:$B$34,0),1),0) , _xlfn.IFNA(INDEX('Mène 1'!$G$5:$G$34,MATCH($A39,'Mène 1'!$D$5:$D$34,0),1),0))</f>
        <v>0</v>
      </c>
      <c r="E39" s="15" t="n">
        <f aca="false">SUM(_xlfn.IFNA(INDEX('Mène 1'!$G$5:$G$34,MATCH($A39,'Mène 1'!$B$5:$B$34,0),1),0) , _xlfn.IFNA(INDEX('Mène 1'!$F$5:$F$34,MATCH($A39,'Mène 1'!$D$5:$D$34,0),1),0))</f>
        <v>0</v>
      </c>
      <c r="F39" s="15" t="n">
        <f aca="false">SUM(_xlfn.IFNA(INDEX('Mène 2'!$D$5:$D$34,MATCH($A39,'Mène 2'!$B$5:$B$34,0),1),0) , _xlfn.IFNA(INDEX('Mène 2'!$B$5:$B$34,MATCH($A39,'Mène 2'!$D$5:$D$34,0),1),0))</f>
        <v>0</v>
      </c>
      <c r="G39" s="15" t="n">
        <f aca="false">SUM(_xlfn.IFNA(INDEX('Mène 2'!$F$5:$F$34,MATCH($A39,'Mène 2'!$B$5:$B$34,0),1),0) , _xlfn.IFNA(INDEX('Mène 2'!$G$5:$G$34,MATCH($A39,'Mène 2'!$D$5:$D$34,0),1),0))</f>
        <v>0</v>
      </c>
      <c r="H39" s="15" t="n">
        <f aca="false">SUM(_xlfn.IFNA(INDEX('Mène 2'!$G$5:$G$34,MATCH($A39,'Mène 2'!$B$5:$B$34,0),1),0) , _xlfn.IFNA(INDEX('Mène 2'!$F$5:$F$34,MATCH($A39,'Mène 2'!$D$5:$D$34,0),1),0))</f>
        <v>0</v>
      </c>
      <c r="I39" s="15" t="n">
        <f aca="false">SUM(_xlfn.IFNA(INDEX('Mène 3'!$D$5:$D$34,MATCH($A39,'Mène 3'!$B$5:$B$34,0),1),0) , _xlfn.IFNA(INDEX('Mène 3'!$B$5:$B$34,MATCH($A39,'Mène 3'!$D$5:$D$34,0),1),0))</f>
        <v>0</v>
      </c>
      <c r="J39" s="15" t="n">
        <f aca="false">SUM(_xlfn.IFNA(INDEX('Mène 3'!$F$5:$F$34,MATCH($A39,'Mène 3'!$B$5:$B$34,0),1),0) , _xlfn.IFNA(INDEX('Mène 3'!$G$5:$G$34,MATCH($A39,'Mène 3'!$D$5:$D$34,0),1),0))</f>
        <v>0</v>
      </c>
      <c r="K39" s="15" t="n">
        <f aca="false">SUM(_xlfn.IFNA(INDEX('Mène 3'!$G$5:$G$34,MATCH($A39,'Mène 3'!$B$5:$B$34,0),1),0) , _xlfn.IFNA(INDEX('Mène 3'!$F$5:$F$34,MATCH($A39,'Mène 3'!$D$5:$D$34,0),1),0))</f>
        <v>0</v>
      </c>
      <c r="L39" s="15" t="n">
        <f aca="false">SUM(_xlfn.IFNA(INDEX('Mène 4'!$D$5:$D$34,MATCH($A39,'Mène 4'!$B$5:$B$34,0),1),0) , _xlfn.IFNA(INDEX('Mène 4'!$B$5:$B$34,MATCH($A39,'Mène 4'!$D$5:$D$34,0),1),0))</f>
        <v>0</v>
      </c>
      <c r="M39" s="15" t="n">
        <f aca="false">SUM(_xlfn.IFNA(INDEX('Mène 4'!$F$5:$F$34,MATCH($A39,'Mène 4'!$B$5:$B$34,0),1),0) , _xlfn.IFNA(INDEX('Mène 4'!$G$5:$G$34,MATCH($A39,'Mène 4'!$D$5:$D$34,0),1),0))</f>
        <v>0</v>
      </c>
      <c r="N39" s="15" t="n">
        <f aca="false">SUM(_xlfn.IFNA(INDEX('Mène 4'!$G$5:$G$34,MATCH($A39,'Mène 4'!$B$5:$B$34,0),1),0) , _xlfn.IFNA(INDEX('Mène 4'!$F$5:$F$34,MATCH($A39,'Mène 4'!$D$5:$D$34,0),1),0))</f>
        <v>0</v>
      </c>
      <c r="O39" s="15" t="n">
        <f aca="false">SUM(_xlfn.IFNA(INDEX('Mène 5'!$D$5:$D$34,MATCH($A39,'Mène 5'!$B$5:$B$34,0),1),0) , _xlfn.IFNA(INDEX('Mène 5'!$B$5:$B$34,MATCH($A39,'Mène 5'!$D$5:$D$34,0),1),0))</f>
        <v>0</v>
      </c>
      <c r="P39" s="15" t="n">
        <f aca="false">SUM(_xlfn.IFNA(INDEX('Mène 5'!$F$5:$F$34,MATCH($A39,'Mène 5'!$B$5:$B$34,0),1),0) , _xlfn.IFNA(INDEX('Mène 5'!$G$5:$G$34,MATCH($A39,'Mène 5'!$D$5:$D$34,0),1),0))</f>
        <v>0</v>
      </c>
      <c r="Q39" s="15" t="n">
        <f aca="false">SUM(_xlfn.IFNA(INDEX('Mène 5'!$G$5:$G$34,MATCH($A39,'Mène 5'!$B$5:$B$34,0),1),0) , _xlfn.IFNA(INDEX('Mène 5'!$F$5:$F$34,MATCH($A39,'Mène 5'!$D$5:$D$34,0),1),0))</f>
        <v>0</v>
      </c>
    </row>
    <row r="40" customFormat="false" ht="18.55" hidden="false" customHeight="false" outlineLevel="0" collapsed="false">
      <c r="A40" s="14" t="n">
        <v>38</v>
      </c>
      <c r="B40" s="17"/>
      <c r="C40" s="15" t="n">
        <f aca="false">SUM(_xlfn.IFNA(INDEX('Mène 1'!$D$5:$D$34,MATCH($A40,'Mène 1'!$B$5:$B$34,0),1),0) , _xlfn.IFNA(INDEX('Mène 1'!$B$5:$B$34,MATCH($A40,'Mène 1'!$D$5:$D$34,0),1),0))</f>
        <v>0</v>
      </c>
      <c r="D40" s="15" t="n">
        <f aca="false">SUM(_xlfn.IFNA(INDEX('Mène 1'!$F$5:$F$34,MATCH($A40,'Mène 1'!$B$5:$B$34,0),1),0) , _xlfn.IFNA(INDEX('Mène 1'!$G$5:$G$34,MATCH($A40,'Mène 1'!$D$5:$D$34,0),1),0))</f>
        <v>0</v>
      </c>
      <c r="E40" s="15" t="n">
        <f aca="false">SUM(_xlfn.IFNA(INDEX('Mène 1'!$G$5:$G$34,MATCH($A40,'Mène 1'!$B$5:$B$34,0),1),0) , _xlfn.IFNA(INDEX('Mène 1'!$F$5:$F$34,MATCH($A40,'Mène 1'!$D$5:$D$34,0),1),0))</f>
        <v>0</v>
      </c>
      <c r="F40" s="15" t="n">
        <f aca="false">SUM(_xlfn.IFNA(INDEX('Mène 2'!$D$5:$D$34,MATCH($A40,'Mène 2'!$B$5:$B$34,0),1),0) , _xlfn.IFNA(INDEX('Mène 2'!$B$5:$B$34,MATCH($A40,'Mène 2'!$D$5:$D$34,0),1),0))</f>
        <v>0</v>
      </c>
      <c r="G40" s="15" t="n">
        <f aca="false">SUM(_xlfn.IFNA(INDEX('Mène 2'!$F$5:$F$34,MATCH($A40,'Mène 2'!$B$5:$B$34,0),1),0) , _xlfn.IFNA(INDEX('Mène 2'!$G$5:$G$34,MATCH($A40,'Mène 2'!$D$5:$D$34,0),1),0))</f>
        <v>0</v>
      </c>
      <c r="H40" s="15" t="n">
        <f aca="false">SUM(_xlfn.IFNA(INDEX('Mène 2'!$G$5:$G$34,MATCH($A40,'Mène 2'!$B$5:$B$34,0),1),0) , _xlfn.IFNA(INDEX('Mène 2'!$F$5:$F$34,MATCH($A40,'Mène 2'!$D$5:$D$34,0),1),0))</f>
        <v>0</v>
      </c>
      <c r="I40" s="15" t="n">
        <f aca="false">SUM(_xlfn.IFNA(INDEX('Mène 3'!$D$5:$D$34,MATCH($A40,'Mène 3'!$B$5:$B$34,0),1),0) , _xlfn.IFNA(INDEX('Mène 3'!$B$5:$B$34,MATCH($A40,'Mène 3'!$D$5:$D$34,0),1),0))</f>
        <v>0</v>
      </c>
      <c r="J40" s="15" t="n">
        <f aca="false">SUM(_xlfn.IFNA(INDEX('Mène 3'!$F$5:$F$34,MATCH($A40,'Mène 3'!$B$5:$B$34,0),1),0) , _xlfn.IFNA(INDEX('Mène 3'!$G$5:$G$34,MATCH($A40,'Mène 3'!$D$5:$D$34,0),1),0))</f>
        <v>0</v>
      </c>
      <c r="K40" s="15" t="n">
        <f aca="false">SUM(_xlfn.IFNA(INDEX('Mène 3'!$G$5:$G$34,MATCH($A40,'Mène 3'!$B$5:$B$34,0),1),0) , _xlfn.IFNA(INDEX('Mène 3'!$F$5:$F$34,MATCH($A40,'Mène 3'!$D$5:$D$34,0),1),0))</f>
        <v>0</v>
      </c>
      <c r="L40" s="15" t="n">
        <f aca="false">SUM(_xlfn.IFNA(INDEX('Mène 4'!$D$5:$D$34,MATCH($A40,'Mène 4'!$B$5:$B$34,0),1),0) , _xlfn.IFNA(INDEX('Mène 4'!$B$5:$B$34,MATCH($A40,'Mène 4'!$D$5:$D$34,0),1),0))</f>
        <v>0</v>
      </c>
      <c r="M40" s="15" t="n">
        <f aca="false">SUM(_xlfn.IFNA(INDEX('Mène 4'!$F$5:$F$34,MATCH($A40,'Mène 4'!$B$5:$B$34,0),1),0) , _xlfn.IFNA(INDEX('Mène 4'!$G$5:$G$34,MATCH($A40,'Mène 4'!$D$5:$D$34,0),1),0))</f>
        <v>0</v>
      </c>
      <c r="N40" s="15" t="n">
        <f aca="false">SUM(_xlfn.IFNA(INDEX('Mène 4'!$G$5:$G$34,MATCH($A40,'Mène 4'!$B$5:$B$34,0),1),0) , _xlfn.IFNA(INDEX('Mène 4'!$F$5:$F$34,MATCH($A40,'Mène 4'!$D$5:$D$34,0),1),0))</f>
        <v>0</v>
      </c>
      <c r="O40" s="15" t="n">
        <f aca="false">SUM(_xlfn.IFNA(INDEX('Mène 5'!$D$5:$D$34,MATCH($A40,'Mène 5'!$B$5:$B$34,0),1),0) , _xlfn.IFNA(INDEX('Mène 5'!$B$5:$B$34,MATCH($A40,'Mène 5'!$D$5:$D$34,0),1),0))</f>
        <v>0</v>
      </c>
      <c r="P40" s="15" t="n">
        <f aca="false">SUM(_xlfn.IFNA(INDEX('Mène 5'!$F$5:$F$34,MATCH($A40,'Mène 5'!$B$5:$B$34,0),1),0) , _xlfn.IFNA(INDEX('Mène 5'!$G$5:$G$34,MATCH($A40,'Mène 5'!$D$5:$D$34,0),1),0))</f>
        <v>0</v>
      </c>
      <c r="Q40" s="15" t="n">
        <f aca="false">SUM(_xlfn.IFNA(INDEX('Mène 5'!$G$5:$G$34,MATCH($A40,'Mène 5'!$B$5:$B$34,0),1),0) , _xlfn.IFNA(INDEX('Mène 5'!$F$5:$F$34,MATCH($A40,'Mène 5'!$D$5:$D$34,0),1),0))</f>
        <v>0</v>
      </c>
    </row>
    <row r="41" customFormat="false" ht="18.55" hidden="false" customHeight="false" outlineLevel="0" collapsed="false">
      <c r="A41" s="14" t="n">
        <v>39</v>
      </c>
      <c r="B41" s="17"/>
      <c r="C41" s="15" t="n">
        <f aca="false">SUM(_xlfn.IFNA(INDEX('Mène 1'!$D$5:$D$34,MATCH($A41,'Mène 1'!$B$5:$B$34,0),1),0) , _xlfn.IFNA(INDEX('Mène 1'!$B$5:$B$34,MATCH($A41,'Mène 1'!$D$5:$D$34,0),1),0))</f>
        <v>0</v>
      </c>
      <c r="D41" s="15" t="n">
        <f aca="false">SUM(_xlfn.IFNA(INDEX('Mène 1'!$F$5:$F$34,MATCH($A41,'Mène 1'!$B$5:$B$34,0),1),0) , _xlfn.IFNA(INDEX('Mène 1'!$G$5:$G$34,MATCH($A41,'Mène 1'!$D$5:$D$34,0),1),0))</f>
        <v>0</v>
      </c>
      <c r="E41" s="15" t="n">
        <f aca="false">SUM(_xlfn.IFNA(INDEX('Mène 1'!$G$5:$G$34,MATCH($A41,'Mène 1'!$B$5:$B$34,0),1),0) , _xlfn.IFNA(INDEX('Mène 1'!$F$5:$F$34,MATCH($A41,'Mène 1'!$D$5:$D$34,0),1),0))</f>
        <v>0</v>
      </c>
      <c r="F41" s="15" t="n">
        <f aca="false">SUM(_xlfn.IFNA(INDEX('Mène 2'!$D$5:$D$34,MATCH($A41,'Mène 2'!$B$5:$B$34,0),1),0) , _xlfn.IFNA(INDEX('Mène 2'!$B$5:$B$34,MATCH($A41,'Mène 2'!$D$5:$D$34,0),1),0))</f>
        <v>0</v>
      </c>
      <c r="G41" s="15" t="n">
        <f aca="false">SUM(_xlfn.IFNA(INDEX('Mène 2'!$F$5:$F$34,MATCH($A41,'Mène 2'!$B$5:$B$34,0),1),0) , _xlfn.IFNA(INDEX('Mène 2'!$G$5:$G$34,MATCH($A41,'Mène 2'!$D$5:$D$34,0),1),0))</f>
        <v>0</v>
      </c>
      <c r="H41" s="15" t="n">
        <f aca="false">SUM(_xlfn.IFNA(INDEX('Mène 2'!$G$5:$G$34,MATCH($A41,'Mène 2'!$B$5:$B$34,0),1),0) , _xlfn.IFNA(INDEX('Mène 2'!$F$5:$F$34,MATCH($A41,'Mène 2'!$D$5:$D$34,0),1),0))</f>
        <v>0</v>
      </c>
      <c r="I41" s="15" t="n">
        <f aca="false">SUM(_xlfn.IFNA(INDEX('Mène 3'!$D$5:$D$34,MATCH($A41,'Mène 3'!$B$5:$B$34,0),1),0) , _xlfn.IFNA(INDEX('Mène 3'!$B$5:$B$34,MATCH($A41,'Mène 3'!$D$5:$D$34,0),1),0))</f>
        <v>0</v>
      </c>
      <c r="J41" s="15" t="n">
        <f aca="false">SUM(_xlfn.IFNA(INDEX('Mène 3'!$F$5:$F$34,MATCH($A41,'Mène 3'!$B$5:$B$34,0),1),0) , _xlfn.IFNA(INDEX('Mène 3'!$G$5:$G$34,MATCH($A41,'Mène 3'!$D$5:$D$34,0),1),0))</f>
        <v>0</v>
      </c>
      <c r="K41" s="15" t="n">
        <f aca="false">SUM(_xlfn.IFNA(INDEX('Mène 3'!$G$5:$G$34,MATCH($A41,'Mène 3'!$B$5:$B$34,0),1),0) , _xlfn.IFNA(INDEX('Mène 3'!$F$5:$F$34,MATCH($A41,'Mène 3'!$D$5:$D$34,0),1),0))</f>
        <v>0</v>
      </c>
      <c r="L41" s="15" t="n">
        <f aca="false">SUM(_xlfn.IFNA(INDEX('Mène 4'!$D$5:$D$34,MATCH($A41,'Mène 4'!$B$5:$B$34,0),1),0) , _xlfn.IFNA(INDEX('Mène 4'!$B$5:$B$34,MATCH($A41,'Mène 4'!$D$5:$D$34,0),1),0))</f>
        <v>0</v>
      </c>
      <c r="M41" s="15" t="n">
        <f aca="false">SUM(_xlfn.IFNA(INDEX('Mène 4'!$F$5:$F$34,MATCH($A41,'Mène 4'!$B$5:$B$34,0),1),0) , _xlfn.IFNA(INDEX('Mène 4'!$G$5:$G$34,MATCH($A41,'Mène 4'!$D$5:$D$34,0),1),0))</f>
        <v>0</v>
      </c>
      <c r="N41" s="15" t="n">
        <f aca="false">SUM(_xlfn.IFNA(INDEX('Mène 4'!$G$5:$G$34,MATCH($A41,'Mène 4'!$B$5:$B$34,0),1),0) , _xlfn.IFNA(INDEX('Mène 4'!$F$5:$F$34,MATCH($A41,'Mène 4'!$D$5:$D$34,0),1),0))</f>
        <v>0</v>
      </c>
      <c r="O41" s="15" t="n">
        <f aca="false">SUM(_xlfn.IFNA(INDEX('Mène 5'!$D$5:$D$34,MATCH($A41,'Mène 5'!$B$5:$B$34,0),1),0) , _xlfn.IFNA(INDEX('Mène 5'!$B$5:$B$34,MATCH($A41,'Mène 5'!$D$5:$D$34,0),1),0))</f>
        <v>0</v>
      </c>
      <c r="P41" s="15" t="n">
        <f aca="false">SUM(_xlfn.IFNA(INDEX('Mène 5'!$F$5:$F$34,MATCH($A41,'Mène 5'!$B$5:$B$34,0),1),0) , _xlfn.IFNA(INDEX('Mène 5'!$G$5:$G$34,MATCH($A41,'Mène 5'!$D$5:$D$34,0),1),0))</f>
        <v>0</v>
      </c>
      <c r="Q41" s="15" t="n">
        <f aca="false">SUM(_xlfn.IFNA(INDEX('Mène 5'!$G$5:$G$34,MATCH($A41,'Mène 5'!$B$5:$B$34,0),1),0) , _xlfn.IFNA(INDEX('Mène 5'!$F$5:$F$34,MATCH($A41,'Mène 5'!$D$5:$D$34,0),1),0))</f>
        <v>0</v>
      </c>
    </row>
    <row r="42" customFormat="false" ht="18.55" hidden="false" customHeight="false" outlineLevel="0" collapsed="false">
      <c r="A42" s="14" t="n">
        <v>40</v>
      </c>
      <c r="B42" s="17"/>
      <c r="C42" s="15" t="n">
        <f aca="false">SUM(_xlfn.IFNA(INDEX('Mène 1'!$D$5:$D$34,MATCH($A42,'Mène 1'!$B$5:$B$34,0),1),0) , _xlfn.IFNA(INDEX('Mène 1'!$B$5:$B$34,MATCH($A42,'Mène 1'!$D$5:$D$34,0),1),0))</f>
        <v>0</v>
      </c>
      <c r="D42" s="15" t="n">
        <f aca="false">SUM(_xlfn.IFNA(INDEX('Mène 1'!$F$5:$F$34,MATCH($A42,'Mène 1'!$B$5:$B$34,0),1),0) , _xlfn.IFNA(INDEX('Mène 1'!$G$5:$G$34,MATCH($A42,'Mène 1'!$D$5:$D$34,0),1),0))</f>
        <v>0</v>
      </c>
      <c r="E42" s="15" t="n">
        <f aca="false">SUM(_xlfn.IFNA(INDEX('Mène 1'!$G$5:$G$34,MATCH($A42,'Mène 1'!$B$5:$B$34,0),1),0) , _xlfn.IFNA(INDEX('Mène 1'!$F$5:$F$34,MATCH($A42,'Mène 1'!$D$5:$D$34,0),1),0))</f>
        <v>0</v>
      </c>
      <c r="F42" s="15" t="n">
        <f aca="false">SUM(_xlfn.IFNA(INDEX('Mène 2'!$D$5:$D$34,MATCH($A42,'Mène 2'!$B$5:$B$34,0),1),0) , _xlfn.IFNA(INDEX('Mène 2'!$B$5:$B$34,MATCH($A42,'Mène 2'!$D$5:$D$34,0),1),0))</f>
        <v>0</v>
      </c>
      <c r="G42" s="15" t="n">
        <f aca="false">SUM(_xlfn.IFNA(INDEX('Mène 2'!$F$5:$F$34,MATCH($A42,'Mène 2'!$B$5:$B$34,0),1),0) , _xlfn.IFNA(INDEX('Mène 2'!$G$5:$G$34,MATCH($A42,'Mène 2'!$D$5:$D$34,0),1),0))</f>
        <v>0</v>
      </c>
      <c r="H42" s="15" t="n">
        <f aca="false">SUM(_xlfn.IFNA(INDEX('Mène 2'!$G$5:$G$34,MATCH($A42,'Mène 2'!$B$5:$B$34,0),1),0) , _xlfn.IFNA(INDEX('Mène 2'!$F$5:$F$34,MATCH($A42,'Mène 2'!$D$5:$D$34,0),1),0))</f>
        <v>0</v>
      </c>
      <c r="I42" s="15" t="n">
        <f aca="false">SUM(_xlfn.IFNA(INDEX('Mène 3'!$D$5:$D$34,MATCH($A42,'Mène 3'!$B$5:$B$34,0),1),0) , _xlfn.IFNA(INDEX('Mène 3'!$B$5:$B$34,MATCH($A42,'Mène 3'!$D$5:$D$34,0),1),0))</f>
        <v>0</v>
      </c>
      <c r="J42" s="15" t="n">
        <f aca="false">SUM(_xlfn.IFNA(INDEX('Mène 3'!$F$5:$F$34,MATCH($A42,'Mène 3'!$B$5:$B$34,0),1),0) , _xlfn.IFNA(INDEX('Mène 3'!$G$5:$G$34,MATCH($A42,'Mène 3'!$D$5:$D$34,0),1),0))</f>
        <v>0</v>
      </c>
      <c r="K42" s="15" t="n">
        <f aca="false">SUM(_xlfn.IFNA(INDEX('Mène 3'!$G$5:$G$34,MATCH($A42,'Mène 3'!$B$5:$B$34,0),1),0) , _xlfn.IFNA(INDEX('Mène 3'!$F$5:$F$34,MATCH($A42,'Mène 3'!$D$5:$D$34,0),1),0))</f>
        <v>0</v>
      </c>
      <c r="L42" s="15" t="n">
        <f aca="false">SUM(_xlfn.IFNA(INDEX('Mène 4'!$D$5:$D$34,MATCH($A42,'Mène 4'!$B$5:$B$34,0),1),0) , _xlfn.IFNA(INDEX('Mène 4'!$B$5:$B$34,MATCH($A42,'Mène 4'!$D$5:$D$34,0),1),0))</f>
        <v>0</v>
      </c>
      <c r="M42" s="15" t="n">
        <f aca="false">SUM(_xlfn.IFNA(INDEX('Mène 4'!$F$5:$F$34,MATCH($A42,'Mène 4'!$B$5:$B$34,0),1),0) , _xlfn.IFNA(INDEX('Mène 4'!$G$5:$G$34,MATCH($A42,'Mène 4'!$D$5:$D$34,0),1),0))</f>
        <v>0</v>
      </c>
      <c r="N42" s="15" t="n">
        <f aca="false">SUM(_xlfn.IFNA(INDEX('Mène 4'!$G$5:$G$34,MATCH($A42,'Mène 4'!$B$5:$B$34,0),1),0) , _xlfn.IFNA(INDEX('Mène 4'!$F$5:$F$34,MATCH($A42,'Mène 4'!$D$5:$D$34,0),1),0))</f>
        <v>0</v>
      </c>
      <c r="O42" s="15" t="n">
        <f aca="false">SUM(_xlfn.IFNA(INDEX('Mène 5'!$D$5:$D$34,MATCH($A42,'Mène 5'!$B$5:$B$34,0),1),0) , _xlfn.IFNA(INDEX('Mène 5'!$B$5:$B$34,MATCH($A42,'Mène 5'!$D$5:$D$34,0),1),0))</f>
        <v>0</v>
      </c>
      <c r="P42" s="15" t="n">
        <f aca="false">SUM(_xlfn.IFNA(INDEX('Mène 5'!$F$5:$F$34,MATCH($A42,'Mène 5'!$B$5:$B$34,0),1),0) , _xlfn.IFNA(INDEX('Mène 5'!$G$5:$G$34,MATCH($A42,'Mène 5'!$D$5:$D$34,0),1),0))</f>
        <v>0</v>
      </c>
      <c r="Q42" s="15" t="n">
        <f aca="false">SUM(_xlfn.IFNA(INDEX('Mène 5'!$G$5:$G$34,MATCH($A42,'Mène 5'!$B$5:$B$34,0),1),0) , _xlfn.IFNA(INDEX('Mène 5'!$F$5:$F$34,MATCH($A42,'Mène 5'!$D$5:$D$34,0),1),0))</f>
        <v>0</v>
      </c>
    </row>
    <row r="43" customFormat="false" ht="18.55" hidden="false" customHeight="false" outlineLevel="0" collapsed="false">
      <c r="A43" s="14" t="n">
        <v>41</v>
      </c>
      <c r="B43" s="17"/>
      <c r="C43" s="15" t="n">
        <f aca="false">SUM(_xlfn.IFNA(INDEX('Mène 1'!$D$5:$D$34,MATCH($A43,'Mène 1'!$B$5:$B$34,0),1),0) , _xlfn.IFNA(INDEX('Mène 1'!$B$5:$B$34,MATCH($A43,'Mène 1'!$D$5:$D$34,0),1),0))</f>
        <v>0</v>
      </c>
      <c r="D43" s="15" t="n">
        <f aca="false">SUM(_xlfn.IFNA(INDEX('Mène 1'!$F$5:$F$34,MATCH($A43,'Mène 1'!$B$5:$B$34,0),1),0) , _xlfn.IFNA(INDEX('Mène 1'!$G$5:$G$34,MATCH($A43,'Mène 1'!$D$5:$D$34,0),1),0))</f>
        <v>0</v>
      </c>
      <c r="E43" s="15" t="n">
        <f aca="false">SUM(_xlfn.IFNA(INDEX('Mène 1'!$G$5:$G$34,MATCH($A43,'Mène 1'!$B$5:$B$34,0),1),0) , _xlfn.IFNA(INDEX('Mène 1'!$F$5:$F$34,MATCH($A43,'Mène 1'!$D$5:$D$34,0),1),0))</f>
        <v>0</v>
      </c>
      <c r="F43" s="15" t="n">
        <f aca="false">SUM(_xlfn.IFNA(INDEX('Mène 2'!$D$5:$D$34,MATCH($A43,'Mène 2'!$B$5:$B$34,0),1),0) , _xlfn.IFNA(INDEX('Mène 2'!$B$5:$B$34,MATCH($A43,'Mène 2'!$D$5:$D$34,0),1),0))</f>
        <v>0</v>
      </c>
      <c r="G43" s="15" t="n">
        <f aca="false">SUM(_xlfn.IFNA(INDEX('Mène 2'!$F$5:$F$34,MATCH($A43,'Mène 2'!$B$5:$B$34,0),1),0) , _xlfn.IFNA(INDEX('Mène 2'!$G$5:$G$34,MATCH($A43,'Mène 2'!$D$5:$D$34,0),1),0))</f>
        <v>0</v>
      </c>
      <c r="H43" s="15" t="n">
        <f aca="false">SUM(_xlfn.IFNA(INDEX('Mène 2'!$G$5:$G$34,MATCH($A43,'Mène 2'!$B$5:$B$34,0),1),0) , _xlfn.IFNA(INDEX('Mène 2'!$F$5:$F$34,MATCH($A43,'Mène 2'!$D$5:$D$34,0),1),0))</f>
        <v>0</v>
      </c>
      <c r="I43" s="15" t="n">
        <f aca="false">SUM(_xlfn.IFNA(INDEX('Mène 3'!$D$5:$D$34,MATCH($A43,'Mène 3'!$B$5:$B$34,0),1),0) , _xlfn.IFNA(INDEX('Mène 3'!$B$5:$B$34,MATCH($A43,'Mène 3'!$D$5:$D$34,0),1),0))</f>
        <v>0</v>
      </c>
      <c r="J43" s="15" t="n">
        <f aca="false">SUM(_xlfn.IFNA(INDEX('Mène 3'!$F$5:$F$34,MATCH($A43,'Mène 3'!$B$5:$B$34,0),1),0) , _xlfn.IFNA(INDEX('Mène 3'!$G$5:$G$34,MATCH($A43,'Mène 3'!$D$5:$D$34,0),1),0))</f>
        <v>0</v>
      </c>
      <c r="K43" s="15" t="n">
        <f aca="false">SUM(_xlfn.IFNA(INDEX('Mène 3'!$G$5:$G$34,MATCH($A43,'Mène 3'!$B$5:$B$34,0),1),0) , _xlfn.IFNA(INDEX('Mène 3'!$F$5:$F$34,MATCH($A43,'Mène 3'!$D$5:$D$34,0),1),0))</f>
        <v>0</v>
      </c>
      <c r="L43" s="15" t="n">
        <f aca="false">SUM(_xlfn.IFNA(INDEX('Mène 4'!$D$5:$D$34,MATCH($A43,'Mène 4'!$B$5:$B$34,0),1),0) , _xlfn.IFNA(INDEX('Mène 4'!$B$5:$B$34,MATCH($A43,'Mène 4'!$D$5:$D$34,0),1),0))</f>
        <v>0</v>
      </c>
      <c r="M43" s="15" t="n">
        <f aca="false">SUM(_xlfn.IFNA(INDEX('Mène 4'!$F$5:$F$34,MATCH($A43,'Mène 4'!$B$5:$B$34,0),1),0) , _xlfn.IFNA(INDEX('Mène 4'!$G$5:$G$34,MATCH($A43,'Mène 4'!$D$5:$D$34,0),1),0))</f>
        <v>0</v>
      </c>
      <c r="N43" s="15" t="n">
        <f aca="false">SUM(_xlfn.IFNA(INDEX('Mène 4'!$G$5:$G$34,MATCH($A43,'Mène 4'!$B$5:$B$34,0),1),0) , _xlfn.IFNA(INDEX('Mène 4'!$F$5:$F$34,MATCH($A43,'Mène 4'!$D$5:$D$34,0),1),0))</f>
        <v>0</v>
      </c>
      <c r="O43" s="15" t="n">
        <f aca="false">SUM(_xlfn.IFNA(INDEX('Mène 5'!$D$5:$D$34,MATCH($A43,'Mène 5'!$B$5:$B$34,0),1),0) , _xlfn.IFNA(INDEX('Mène 5'!$B$5:$B$34,MATCH($A43,'Mène 5'!$D$5:$D$34,0),1),0))</f>
        <v>0</v>
      </c>
      <c r="P43" s="15" t="n">
        <f aca="false">SUM(_xlfn.IFNA(INDEX('Mène 5'!$F$5:$F$34,MATCH($A43,'Mène 5'!$B$5:$B$34,0),1),0) , _xlfn.IFNA(INDEX('Mène 5'!$G$5:$G$34,MATCH($A43,'Mène 5'!$D$5:$D$34,0),1),0))</f>
        <v>0</v>
      </c>
      <c r="Q43" s="15" t="n">
        <f aca="false">SUM(_xlfn.IFNA(INDEX('Mène 5'!$G$5:$G$34,MATCH($A43,'Mène 5'!$B$5:$B$34,0),1),0) , _xlfn.IFNA(INDEX('Mène 5'!$F$5:$F$34,MATCH($A43,'Mène 5'!$D$5:$D$34,0),1),0))</f>
        <v>0</v>
      </c>
    </row>
    <row r="44" customFormat="false" ht="18.55" hidden="false" customHeight="false" outlineLevel="0" collapsed="false">
      <c r="A44" s="14" t="n">
        <v>42</v>
      </c>
      <c r="B44" s="17"/>
      <c r="C44" s="15" t="n">
        <f aca="false">SUM(_xlfn.IFNA(INDEX('Mène 1'!$D$5:$D$34,MATCH($A44,'Mène 1'!$B$5:$B$34,0),1),0) , _xlfn.IFNA(INDEX('Mène 1'!$B$5:$B$34,MATCH($A44,'Mène 1'!$D$5:$D$34,0),1),0))</f>
        <v>0</v>
      </c>
      <c r="D44" s="15" t="n">
        <f aca="false">SUM(_xlfn.IFNA(INDEX('Mène 1'!$F$5:$F$34,MATCH($A44,'Mène 1'!$B$5:$B$34,0),1),0) , _xlfn.IFNA(INDEX('Mène 1'!$G$5:$G$34,MATCH($A44,'Mène 1'!$D$5:$D$34,0),1),0))</f>
        <v>0</v>
      </c>
      <c r="E44" s="15" t="n">
        <f aca="false">SUM(_xlfn.IFNA(INDEX('Mène 1'!$G$5:$G$34,MATCH($A44,'Mène 1'!$B$5:$B$34,0),1),0) , _xlfn.IFNA(INDEX('Mène 1'!$F$5:$F$34,MATCH($A44,'Mène 1'!$D$5:$D$34,0),1),0))</f>
        <v>0</v>
      </c>
      <c r="F44" s="15" t="n">
        <f aca="false">SUM(_xlfn.IFNA(INDEX('Mène 2'!$D$5:$D$34,MATCH($A44,'Mène 2'!$B$5:$B$34,0),1),0) , _xlfn.IFNA(INDEX('Mène 2'!$B$5:$B$34,MATCH($A44,'Mène 2'!$D$5:$D$34,0),1),0))</f>
        <v>0</v>
      </c>
      <c r="G44" s="15" t="n">
        <f aca="false">SUM(_xlfn.IFNA(INDEX('Mène 2'!$F$5:$F$34,MATCH($A44,'Mène 2'!$B$5:$B$34,0),1),0) , _xlfn.IFNA(INDEX('Mène 2'!$G$5:$G$34,MATCH($A44,'Mène 2'!$D$5:$D$34,0),1),0))</f>
        <v>0</v>
      </c>
      <c r="H44" s="15" t="n">
        <f aca="false">SUM(_xlfn.IFNA(INDEX('Mène 2'!$G$5:$G$34,MATCH($A44,'Mène 2'!$B$5:$B$34,0),1),0) , _xlfn.IFNA(INDEX('Mène 2'!$F$5:$F$34,MATCH($A44,'Mène 2'!$D$5:$D$34,0),1),0))</f>
        <v>0</v>
      </c>
      <c r="I44" s="15" t="n">
        <f aca="false">SUM(_xlfn.IFNA(INDEX('Mène 3'!$D$5:$D$34,MATCH($A44,'Mène 3'!$B$5:$B$34,0),1),0) , _xlfn.IFNA(INDEX('Mène 3'!$B$5:$B$34,MATCH($A44,'Mène 3'!$D$5:$D$34,0),1),0))</f>
        <v>0</v>
      </c>
      <c r="J44" s="15" t="n">
        <f aca="false">SUM(_xlfn.IFNA(INDEX('Mène 3'!$F$5:$F$34,MATCH($A44,'Mène 3'!$B$5:$B$34,0),1),0) , _xlfn.IFNA(INDEX('Mène 3'!$G$5:$G$34,MATCH($A44,'Mène 3'!$D$5:$D$34,0),1),0))</f>
        <v>0</v>
      </c>
      <c r="K44" s="15" t="n">
        <f aca="false">SUM(_xlfn.IFNA(INDEX('Mène 3'!$G$5:$G$34,MATCH($A44,'Mène 3'!$B$5:$B$34,0),1),0) , _xlfn.IFNA(INDEX('Mène 3'!$F$5:$F$34,MATCH($A44,'Mène 3'!$D$5:$D$34,0),1),0))</f>
        <v>0</v>
      </c>
      <c r="L44" s="15" t="n">
        <f aca="false">SUM(_xlfn.IFNA(INDEX('Mène 4'!$D$5:$D$34,MATCH($A44,'Mène 4'!$B$5:$B$34,0),1),0) , _xlfn.IFNA(INDEX('Mène 4'!$B$5:$B$34,MATCH($A44,'Mène 4'!$D$5:$D$34,0),1),0))</f>
        <v>0</v>
      </c>
      <c r="M44" s="15" t="n">
        <f aca="false">SUM(_xlfn.IFNA(INDEX('Mène 4'!$F$5:$F$34,MATCH($A44,'Mène 4'!$B$5:$B$34,0),1),0) , _xlfn.IFNA(INDEX('Mène 4'!$G$5:$G$34,MATCH($A44,'Mène 4'!$D$5:$D$34,0),1),0))</f>
        <v>0</v>
      </c>
      <c r="N44" s="15" t="n">
        <f aca="false">SUM(_xlfn.IFNA(INDEX('Mène 4'!$G$5:$G$34,MATCH($A44,'Mène 4'!$B$5:$B$34,0),1),0) , _xlfn.IFNA(INDEX('Mène 4'!$F$5:$F$34,MATCH($A44,'Mène 4'!$D$5:$D$34,0),1),0))</f>
        <v>0</v>
      </c>
      <c r="O44" s="15" t="n">
        <f aca="false">SUM(_xlfn.IFNA(INDEX('Mène 5'!$D$5:$D$34,MATCH($A44,'Mène 5'!$B$5:$B$34,0),1),0) , _xlfn.IFNA(INDEX('Mène 5'!$B$5:$B$34,MATCH($A44,'Mène 5'!$D$5:$D$34,0),1),0))</f>
        <v>0</v>
      </c>
      <c r="P44" s="15" t="n">
        <f aca="false">SUM(_xlfn.IFNA(INDEX('Mène 5'!$F$5:$F$34,MATCH($A44,'Mène 5'!$B$5:$B$34,0),1),0) , _xlfn.IFNA(INDEX('Mène 5'!$G$5:$G$34,MATCH($A44,'Mène 5'!$D$5:$D$34,0),1),0))</f>
        <v>0</v>
      </c>
      <c r="Q44" s="15" t="n">
        <f aca="false">SUM(_xlfn.IFNA(INDEX('Mène 5'!$G$5:$G$34,MATCH($A44,'Mène 5'!$B$5:$B$34,0),1),0) , _xlfn.IFNA(INDEX('Mène 5'!$F$5:$F$34,MATCH($A44,'Mène 5'!$D$5:$D$34,0),1),0))</f>
        <v>0</v>
      </c>
    </row>
    <row r="45" customFormat="false" ht="18.55" hidden="false" customHeight="false" outlineLevel="0" collapsed="false">
      <c r="A45" s="14" t="n">
        <v>43</v>
      </c>
      <c r="B45" s="17"/>
      <c r="C45" s="15" t="n">
        <f aca="false">SUM(_xlfn.IFNA(INDEX('Mène 1'!$D$5:$D$34,MATCH($A45,'Mène 1'!$B$5:$B$34,0),1),0) , _xlfn.IFNA(INDEX('Mène 1'!$B$5:$B$34,MATCH($A45,'Mène 1'!$D$5:$D$34,0),1),0))</f>
        <v>0</v>
      </c>
      <c r="D45" s="15" t="n">
        <f aca="false">SUM(_xlfn.IFNA(INDEX('Mène 1'!$F$5:$F$34,MATCH($A45,'Mène 1'!$B$5:$B$34,0),1),0) , _xlfn.IFNA(INDEX('Mène 1'!$G$5:$G$34,MATCH($A45,'Mène 1'!$D$5:$D$34,0),1),0))</f>
        <v>0</v>
      </c>
      <c r="E45" s="15" t="n">
        <f aca="false">SUM(_xlfn.IFNA(INDEX('Mène 1'!$G$5:$G$34,MATCH($A45,'Mène 1'!$B$5:$B$34,0),1),0) , _xlfn.IFNA(INDEX('Mène 1'!$F$5:$F$34,MATCH($A45,'Mène 1'!$D$5:$D$34,0),1),0))</f>
        <v>0</v>
      </c>
      <c r="F45" s="15" t="n">
        <f aca="false">SUM(_xlfn.IFNA(INDEX('Mène 2'!$D$5:$D$34,MATCH($A45,'Mène 2'!$B$5:$B$34,0),1),0) , _xlfn.IFNA(INDEX('Mène 2'!$B$5:$B$34,MATCH($A45,'Mène 2'!$D$5:$D$34,0),1),0))</f>
        <v>0</v>
      </c>
      <c r="G45" s="15" t="n">
        <f aca="false">SUM(_xlfn.IFNA(INDEX('Mène 2'!$F$5:$F$34,MATCH($A45,'Mène 2'!$B$5:$B$34,0),1),0) , _xlfn.IFNA(INDEX('Mène 2'!$G$5:$G$34,MATCH($A45,'Mène 2'!$D$5:$D$34,0),1),0))</f>
        <v>0</v>
      </c>
      <c r="H45" s="15" t="n">
        <f aca="false">SUM(_xlfn.IFNA(INDEX('Mène 2'!$G$5:$G$34,MATCH($A45,'Mène 2'!$B$5:$B$34,0),1),0) , _xlfn.IFNA(INDEX('Mène 2'!$F$5:$F$34,MATCH($A45,'Mène 2'!$D$5:$D$34,0),1),0))</f>
        <v>0</v>
      </c>
      <c r="I45" s="15" t="n">
        <f aca="false">SUM(_xlfn.IFNA(INDEX('Mène 3'!$D$5:$D$34,MATCH($A45,'Mène 3'!$B$5:$B$34,0),1),0) , _xlfn.IFNA(INDEX('Mène 3'!$B$5:$B$34,MATCH($A45,'Mène 3'!$D$5:$D$34,0),1),0))</f>
        <v>0</v>
      </c>
      <c r="J45" s="15" t="n">
        <f aca="false">SUM(_xlfn.IFNA(INDEX('Mène 3'!$F$5:$F$34,MATCH($A45,'Mène 3'!$B$5:$B$34,0),1),0) , _xlfn.IFNA(INDEX('Mène 3'!$G$5:$G$34,MATCH($A45,'Mène 3'!$D$5:$D$34,0),1),0))</f>
        <v>0</v>
      </c>
      <c r="K45" s="15" t="n">
        <f aca="false">SUM(_xlfn.IFNA(INDEX('Mène 3'!$G$5:$G$34,MATCH($A45,'Mène 3'!$B$5:$B$34,0),1),0) , _xlfn.IFNA(INDEX('Mène 3'!$F$5:$F$34,MATCH($A45,'Mène 3'!$D$5:$D$34,0),1),0))</f>
        <v>0</v>
      </c>
      <c r="L45" s="15" t="n">
        <f aca="false">SUM(_xlfn.IFNA(INDEX('Mène 4'!$D$5:$D$34,MATCH($A45,'Mène 4'!$B$5:$B$34,0),1),0) , _xlfn.IFNA(INDEX('Mène 4'!$B$5:$B$34,MATCH($A45,'Mène 4'!$D$5:$D$34,0),1),0))</f>
        <v>0</v>
      </c>
      <c r="M45" s="15" t="n">
        <f aca="false">SUM(_xlfn.IFNA(INDEX('Mène 4'!$F$5:$F$34,MATCH($A45,'Mène 4'!$B$5:$B$34,0),1),0) , _xlfn.IFNA(INDEX('Mène 4'!$G$5:$G$34,MATCH($A45,'Mène 4'!$D$5:$D$34,0),1),0))</f>
        <v>0</v>
      </c>
      <c r="N45" s="15" t="n">
        <f aca="false">SUM(_xlfn.IFNA(INDEX('Mène 4'!$G$5:$G$34,MATCH($A45,'Mène 4'!$B$5:$B$34,0),1),0) , _xlfn.IFNA(INDEX('Mène 4'!$F$5:$F$34,MATCH($A45,'Mène 4'!$D$5:$D$34,0),1),0))</f>
        <v>0</v>
      </c>
      <c r="O45" s="15" t="n">
        <f aca="false">SUM(_xlfn.IFNA(INDEX('Mène 5'!$D$5:$D$34,MATCH($A45,'Mène 5'!$B$5:$B$34,0),1),0) , _xlfn.IFNA(INDEX('Mène 5'!$B$5:$B$34,MATCH($A45,'Mène 5'!$D$5:$D$34,0),1),0))</f>
        <v>0</v>
      </c>
      <c r="P45" s="15" t="n">
        <f aca="false">SUM(_xlfn.IFNA(INDEX('Mène 5'!$F$5:$F$34,MATCH($A45,'Mène 5'!$B$5:$B$34,0),1),0) , _xlfn.IFNA(INDEX('Mène 5'!$G$5:$G$34,MATCH($A45,'Mène 5'!$D$5:$D$34,0),1),0))</f>
        <v>0</v>
      </c>
      <c r="Q45" s="15" t="n">
        <f aca="false">SUM(_xlfn.IFNA(INDEX('Mène 5'!$G$5:$G$34,MATCH($A45,'Mène 5'!$B$5:$B$34,0),1),0) , _xlfn.IFNA(INDEX('Mène 5'!$F$5:$F$34,MATCH($A45,'Mène 5'!$D$5:$D$34,0),1),0))</f>
        <v>0</v>
      </c>
    </row>
    <row r="46" customFormat="false" ht="18.55" hidden="false" customHeight="false" outlineLevel="0" collapsed="false">
      <c r="A46" s="14" t="n">
        <v>44</v>
      </c>
      <c r="B46" s="17"/>
      <c r="C46" s="15" t="n">
        <f aca="false">SUM(_xlfn.IFNA(INDEX('Mène 1'!$D$5:$D$34,MATCH($A46,'Mène 1'!$B$5:$B$34,0),1),0) , _xlfn.IFNA(INDEX('Mène 1'!$B$5:$B$34,MATCH($A46,'Mène 1'!$D$5:$D$34,0),1),0))</f>
        <v>0</v>
      </c>
      <c r="D46" s="15" t="n">
        <f aca="false">SUM(_xlfn.IFNA(INDEX('Mène 1'!$F$5:$F$34,MATCH($A46,'Mène 1'!$B$5:$B$34,0),1),0) , _xlfn.IFNA(INDEX('Mène 1'!$G$5:$G$34,MATCH($A46,'Mène 1'!$D$5:$D$34,0),1),0))</f>
        <v>0</v>
      </c>
      <c r="E46" s="15" t="n">
        <f aca="false">SUM(_xlfn.IFNA(INDEX('Mène 1'!$G$5:$G$34,MATCH($A46,'Mène 1'!$B$5:$B$34,0),1),0) , _xlfn.IFNA(INDEX('Mène 1'!$F$5:$F$34,MATCH($A46,'Mène 1'!$D$5:$D$34,0),1),0))</f>
        <v>0</v>
      </c>
      <c r="F46" s="15" t="n">
        <f aca="false">SUM(_xlfn.IFNA(INDEX('Mène 2'!$D$5:$D$34,MATCH($A46,'Mène 2'!$B$5:$B$34,0),1),0) , _xlfn.IFNA(INDEX('Mène 2'!$B$5:$B$34,MATCH($A46,'Mène 2'!$D$5:$D$34,0),1),0))</f>
        <v>0</v>
      </c>
      <c r="G46" s="15" t="n">
        <f aca="false">SUM(_xlfn.IFNA(INDEX('Mène 2'!$F$5:$F$34,MATCH($A46,'Mène 2'!$B$5:$B$34,0),1),0) , _xlfn.IFNA(INDEX('Mène 2'!$G$5:$G$34,MATCH($A46,'Mène 2'!$D$5:$D$34,0),1),0))</f>
        <v>0</v>
      </c>
      <c r="H46" s="15" t="n">
        <f aca="false">SUM(_xlfn.IFNA(INDEX('Mène 2'!$G$5:$G$34,MATCH($A46,'Mène 2'!$B$5:$B$34,0),1),0) , _xlfn.IFNA(INDEX('Mène 2'!$F$5:$F$34,MATCH($A46,'Mène 2'!$D$5:$D$34,0),1),0))</f>
        <v>0</v>
      </c>
      <c r="I46" s="15" t="n">
        <f aca="false">SUM(_xlfn.IFNA(INDEX('Mène 3'!$D$5:$D$34,MATCH($A46,'Mène 3'!$B$5:$B$34,0),1),0) , _xlfn.IFNA(INDEX('Mène 3'!$B$5:$B$34,MATCH($A46,'Mène 3'!$D$5:$D$34,0),1),0))</f>
        <v>0</v>
      </c>
      <c r="J46" s="15" t="n">
        <f aca="false">SUM(_xlfn.IFNA(INDEX('Mène 3'!$F$5:$F$34,MATCH($A46,'Mène 3'!$B$5:$B$34,0),1),0) , _xlfn.IFNA(INDEX('Mène 3'!$G$5:$G$34,MATCH($A46,'Mène 3'!$D$5:$D$34,0),1),0))</f>
        <v>0</v>
      </c>
      <c r="K46" s="15" t="n">
        <f aca="false">SUM(_xlfn.IFNA(INDEX('Mène 3'!$G$5:$G$34,MATCH($A46,'Mène 3'!$B$5:$B$34,0),1),0) , _xlfn.IFNA(INDEX('Mène 3'!$F$5:$F$34,MATCH($A46,'Mène 3'!$D$5:$D$34,0),1),0))</f>
        <v>0</v>
      </c>
      <c r="L46" s="15" t="n">
        <f aca="false">SUM(_xlfn.IFNA(INDEX('Mène 4'!$D$5:$D$34,MATCH($A46,'Mène 4'!$B$5:$B$34,0),1),0) , _xlfn.IFNA(INDEX('Mène 4'!$B$5:$B$34,MATCH($A46,'Mène 4'!$D$5:$D$34,0),1),0))</f>
        <v>0</v>
      </c>
      <c r="M46" s="15" t="n">
        <f aca="false">SUM(_xlfn.IFNA(INDEX('Mène 4'!$F$5:$F$34,MATCH($A46,'Mène 4'!$B$5:$B$34,0),1),0) , _xlfn.IFNA(INDEX('Mène 4'!$G$5:$G$34,MATCH($A46,'Mène 4'!$D$5:$D$34,0),1),0))</f>
        <v>0</v>
      </c>
      <c r="N46" s="15" t="n">
        <f aca="false">SUM(_xlfn.IFNA(INDEX('Mène 4'!$G$5:$G$34,MATCH($A46,'Mène 4'!$B$5:$B$34,0),1),0) , _xlfn.IFNA(INDEX('Mène 4'!$F$5:$F$34,MATCH($A46,'Mène 4'!$D$5:$D$34,0),1),0))</f>
        <v>0</v>
      </c>
      <c r="O46" s="15" t="n">
        <f aca="false">SUM(_xlfn.IFNA(INDEX('Mène 5'!$D$5:$D$34,MATCH($A46,'Mène 5'!$B$5:$B$34,0),1),0) , _xlfn.IFNA(INDEX('Mène 5'!$B$5:$B$34,MATCH($A46,'Mène 5'!$D$5:$D$34,0),1),0))</f>
        <v>0</v>
      </c>
      <c r="P46" s="15" t="n">
        <f aca="false">SUM(_xlfn.IFNA(INDEX('Mène 5'!$F$5:$F$34,MATCH($A46,'Mène 5'!$B$5:$B$34,0),1),0) , _xlfn.IFNA(INDEX('Mène 5'!$G$5:$G$34,MATCH($A46,'Mène 5'!$D$5:$D$34,0),1),0))</f>
        <v>0</v>
      </c>
      <c r="Q46" s="15" t="n">
        <f aca="false">SUM(_xlfn.IFNA(INDEX('Mène 5'!$G$5:$G$34,MATCH($A46,'Mène 5'!$B$5:$B$34,0),1),0) , _xlfn.IFNA(INDEX('Mène 5'!$F$5:$F$34,MATCH($A46,'Mène 5'!$D$5:$D$34,0),1),0))</f>
        <v>0</v>
      </c>
    </row>
    <row r="47" customFormat="false" ht="18.55" hidden="false" customHeight="false" outlineLevel="0" collapsed="false">
      <c r="A47" s="14" t="n">
        <v>45</v>
      </c>
      <c r="B47" s="17"/>
      <c r="C47" s="15" t="n">
        <f aca="false">SUM(_xlfn.IFNA(INDEX('Mène 1'!$D$5:$D$34,MATCH($A47,'Mène 1'!$B$5:$B$34,0),1),0) , _xlfn.IFNA(INDEX('Mène 1'!$B$5:$B$34,MATCH($A47,'Mène 1'!$D$5:$D$34,0),1),0))</f>
        <v>0</v>
      </c>
      <c r="D47" s="15" t="n">
        <f aca="false">SUM(_xlfn.IFNA(INDEX('Mène 1'!$F$5:$F$34,MATCH($A47,'Mène 1'!$B$5:$B$34,0),1),0) , _xlfn.IFNA(INDEX('Mène 1'!$G$5:$G$34,MATCH($A47,'Mène 1'!$D$5:$D$34,0),1),0))</f>
        <v>0</v>
      </c>
      <c r="E47" s="15" t="n">
        <f aca="false">SUM(_xlfn.IFNA(INDEX('Mène 1'!$G$5:$G$34,MATCH($A47,'Mène 1'!$B$5:$B$34,0),1),0) , _xlfn.IFNA(INDEX('Mène 1'!$F$5:$F$34,MATCH($A47,'Mène 1'!$D$5:$D$34,0),1),0))</f>
        <v>0</v>
      </c>
      <c r="F47" s="15" t="n">
        <f aca="false">SUM(_xlfn.IFNA(INDEX('Mène 2'!$D$5:$D$34,MATCH($A47,'Mène 2'!$B$5:$B$34,0),1),0) , _xlfn.IFNA(INDEX('Mène 2'!$B$5:$B$34,MATCH($A47,'Mène 2'!$D$5:$D$34,0),1),0))</f>
        <v>0</v>
      </c>
      <c r="G47" s="15" t="n">
        <f aca="false">SUM(_xlfn.IFNA(INDEX('Mène 2'!$F$5:$F$34,MATCH($A47,'Mène 2'!$B$5:$B$34,0),1),0) , _xlfn.IFNA(INDEX('Mène 2'!$G$5:$G$34,MATCH($A47,'Mène 2'!$D$5:$D$34,0),1),0))</f>
        <v>0</v>
      </c>
      <c r="H47" s="15" t="n">
        <f aca="false">SUM(_xlfn.IFNA(INDEX('Mène 2'!$G$5:$G$34,MATCH($A47,'Mène 2'!$B$5:$B$34,0),1),0) , _xlfn.IFNA(INDEX('Mène 2'!$F$5:$F$34,MATCH($A47,'Mène 2'!$D$5:$D$34,0),1),0))</f>
        <v>0</v>
      </c>
      <c r="I47" s="15" t="n">
        <f aca="false">SUM(_xlfn.IFNA(INDEX('Mène 3'!$D$5:$D$34,MATCH($A47,'Mène 3'!$B$5:$B$34,0),1),0) , _xlfn.IFNA(INDEX('Mène 3'!$B$5:$B$34,MATCH($A47,'Mène 3'!$D$5:$D$34,0),1),0))</f>
        <v>0</v>
      </c>
      <c r="J47" s="15" t="n">
        <f aca="false">SUM(_xlfn.IFNA(INDEX('Mène 3'!$F$5:$F$34,MATCH($A47,'Mène 3'!$B$5:$B$34,0),1),0) , _xlfn.IFNA(INDEX('Mène 3'!$G$5:$G$34,MATCH($A47,'Mène 3'!$D$5:$D$34,0),1),0))</f>
        <v>0</v>
      </c>
      <c r="K47" s="15" t="n">
        <f aca="false">SUM(_xlfn.IFNA(INDEX('Mène 3'!$G$5:$G$34,MATCH($A47,'Mène 3'!$B$5:$B$34,0),1),0) , _xlfn.IFNA(INDEX('Mène 3'!$F$5:$F$34,MATCH($A47,'Mène 3'!$D$5:$D$34,0),1),0))</f>
        <v>0</v>
      </c>
      <c r="L47" s="15" t="n">
        <f aca="false">SUM(_xlfn.IFNA(INDEX('Mène 4'!$D$5:$D$34,MATCH($A47,'Mène 4'!$B$5:$B$34,0),1),0) , _xlfn.IFNA(INDEX('Mène 4'!$B$5:$B$34,MATCH($A47,'Mène 4'!$D$5:$D$34,0),1),0))</f>
        <v>0</v>
      </c>
      <c r="M47" s="15" t="n">
        <f aca="false">SUM(_xlfn.IFNA(INDEX('Mène 4'!$F$5:$F$34,MATCH($A47,'Mène 4'!$B$5:$B$34,0),1),0) , _xlfn.IFNA(INDEX('Mène 4'!$G$5:$G$34,MATCH($A47,'Mène 4'!$D$5:$D$34,0),1),0))</f>
        <v>0</v>
      </c>
      <c r="N47" s="15" t="n">
        <f aca="false">SUM(_xlfn.IFNA(INDEX('Mène 4'!$G$5:$G$34,MATCH($A47,'Mène 4'!$B$5:$B$34,0),1),0) , _xlfn.IFNA(INDEX('Mène 4'!$F$5:$F$34,MATCH($A47,'Mène 4'!$D$5:$D$34,0),1),0))</f>
        <v>0</v>
      </c>
      <c r="O47" s="15" t="n">
        <f aca="false">SUM(_xlfn.IFNA(INDEX('Mène 5'!$D$5:$D$34,MATCH($A47,'Mène 5'!$B$5:$B$34,0),1),0) , _xlfn.IFNA(INDEX('Mène 5'!$B$5:$B$34,MATCH($A47,'Mène 5'!$D$5:$D$34,0),1),0))</f>
        <v>0</v>
      </c>
      <c r="P47" s="15" t="n">
        <f aca="false">SUM(_xlfn.IFNA(INDEX('Mène 5'!$F$5:$F$34,MATCH($A47,'Mène 5'!$B$5:$B$34,0),1),0) , _xlfn.IFNA(INDEX('Mène 5'!$G$5:$G$34,MATCH($A47,'Mène 5'!$D$5:$D$34,0),1),0))</f>
        <v>0</v>
      </c>
      <c r="Q47" s="15" t="n">
        <f aca="false">SUM(_xlfn.IFNA(INDEX('Mène 5'!$G$5:$G$34,MATCH($A47,'Mène 5'!$B$5:$B$34,0),1),0) , _xlfn.IFNA(INDEX('Mène 5'!$F$5:$F$34,MATCH($A47,'Mène 5'!$D$5:$D$34,0),1),0))</f>
        <v>0</v>
      </c>
    </row>
    <row r="48" customFormat="false" ht="18.55" hidden="false" customHeight="false" outlineLevel="0" collapsed="false">
      <c r="A48" s="14" t="n">
        <v>46</v>
      </c>
      <c r="B48" s="17"/>
      <c r="C48" s="15" t="n">
        <f aca="false">SUM(_xlfn.IFNA(INDEX('Mène 1'!$D$5:$D$34,MATCH($A48,'Mène 1'!$B$5:$B$34,0),1),0) , _xlfn.IFNA(INDEX('Mène 1'!$B$5:$B$34,MATCH($A48,'Mène 1'!$D$5:$D$34,0),1),0))</f>
        <v>0</v>
      </c>
      <c r="D48" s="15" t="n">
        <f aca="false">SUM(_xlfn.IFNA(INDEX('Mène 1'!$F$5:$F$34,MATCH($A48,'Mène 1'!$B$5:$B$34,0),1),0) , _xlfn.IFNA(INDEX('Mène 1'!$G$5:$G$34,MATCH($A48,'Mène 1'!$D$5:$D$34,0),1),0))</f>
        <v>0</v>
      </c>
      <c r="E48" s="15" t="n">
        <f aca="false">SUM(_xlfn.IFNA(INDEX('Mène 1'!$G$5:$G$34,MATCH($A48,'Mène 1'!$B$5:$B$34,0),1),0) , _xlfn.IFNA(INDEX('Mène 1'!$F$5:$F$34,MATCH($A48,'Mène 1'!$D$5:$D$34,0),1),0))</f>
        <v>0</v>
      </c>
      <c r="F48" s="15" t="n">
        <f aca="false">SUM(_xlfn.IFNA(INDEX('Mène 2'!$D$5:$D$34,MATCH($A48,'Mène 2'!$B$5:$B$34,0),1),0) , _xlfn.IFNA(INDEX('Mène 2'!$B$5:$B$34,MATCH($A48,'Mène 2'!$D$5:$D$34,0),1),0))</f>
        <v>0</v>
      </c>
      <c r="G48" s="15" t="n">
        <f aca="false">SUM(_xlfn.IFNA(INDEX('Mène 2'!$F$5:$F$34,MATCH($A48,'Mène 2'!$B$5:$B$34,0),1),0) , _xlfn.IFNA(INDEX('Mène 2'!$G$5:$G$34,MATCH($A48,'Mène 2'!$D$5:$D$34,0),1),0))</f>
        <v>0</v>
      </c>
      <c r="H48" s="15" t="n">
        <f aca="false">SUM(_xlfn.IFNA(INDEX('Mène 2'!$G$5:$G$34,MATCH($A48,'Mène 2'!$B$5:$B$34,0),1),0) , _xlfn.IFNA(INDEX('Mène 2'!$F$5:$F$34,MATCH($A48,'Mène 2'!$D$5:$D$34,0),1),0))</f>
        <v>0</v>
      </c>
      <c r="I48" s="15" t="n">
        <f aca="false">SUM(_xlfn.IFNA(INDEX('Mène 3'!$D$5:$D$34,MATCH($A48,'Mène 3'!$B$5:$B$34,0),1),0) , _xlfn.IFNA(INDEX('Mène 3'!$B$5:$B$34,MATCH($A48,'Mène 3'!$D$5:$D$34,0),1),0))</f>
        <v>0</v>
      </c>
      <c r="J48" s="15" t="n">
        <f aca="false">SUM(_xlfn.IFNA(INDEX('Mène 3'!$F$5:$F$34,MATCH($A48,'Mène 3'!$B$5:$B$34,0),1),0) , _xlfn.IFNA(INDEX('Mène 3'!$G$5:$G$34,MATCH($A48,'Mène 3'!$D$5:$D$34,0),1),0))</f>
        <v>0</v>
      </c>
      <c r="K48" s="15" t="n">
        <f aca="false">SUM(_xlfn.IFNA(INDEX('Mène 3'!$G$5:$G$34,MATCH($A48,'Mène 3'!$B$5:$B$34,0),1),0) , _xlfn.IFNA(INDEX('Mène 3'!$F$5:$F$34,MATCH($A48,'Mène 3'!$D$5:$D$34,0),1),0))</f>
        <v>0</v>
      </c>
      <c r="L48" s="15" t="n">
        <f aca="false">SUM(_xlfn.IFNA(INDEX('Mène 4'!$D$5:$D$34,MATCH($A48,'Mène 4'!$B$5:$B$34,0),1),0) , _xlfn.IFNA(INDEX('Mène 4'!$B$5:$B$34,MATCH($A48,'Mène 4'!$D$5:$D$34,0),1),0))</f>
        <v>0</v>
      </c>
      <c r="M48" s="15" t="n">
        <f aca="false">SUM(_xlfn.IFNA(INDEX('Mène 4'!$F$5:$F$34,MATCH($A48,'Mène 4'!$B$5:$B$34,0),1),0) , _xlfn.IFNA(INDEX('Mène 4'!$G$5:$G$34,MATCH($A48,'Mène 4'!$D$5:$D$34,0),1),0))</f>
        <v>0</v>
      </c>
      <c r="N48" s="15" t="n">
        <f aca="false">SUM(_xlfn.IFNA(INDEX('Mène 4'!$G$5:$G$34,MATCH($A48,'Mène 4'!$B$5:$B$34,0),1),0) , _xlfn.IFNA(INDEX('Mène 4'!$F$5:$F$34,MATCH($A48,'Mène 4'!$D$5:$D$34,0),1),0))</f>
        <v>0</v>
      </c>
      <c r="O48" s="15" t="n">
        <f aca="false">SUM(_xlfn.IFNA(INDEX('Mène 5'!$D$5:$D$34,MATCH($A48,'Mène 5'!$B$5:$B$34,0),1),0) , _xlfn.IFNA(INDEX('Mène 5'!$B$5:$B$34,MATCH($A48,'Mène 5'!$D$5:$D$34,0),1),0))</f>
        <v>0</v>
      </c>
      <c r="P48" s="15" t="n">
        <f aca="false">SUM(_xlfn.IFNA(INDEX('Mène 5'!$F$5:$F$34,MATCH($A48,'Mène 5'!$B$5:$B$34,0),1),0) , _xlfn.IFNA(INDEX('Mène 5'!$G$5:$G$34,MATCH($A48,'Mène 5'!$D$5:$D$34,0),1),0))</f>
        <v>0</v>
      </c>
      <c r="Q48" s="15" t="n">
        <f aca="false">SUM(_xlfn.IFNA(INDEX('Mène 5'!$G$5:$G$34,MATCH($A48,'Mène 5'!$B$5:$B$34,0),1),0) , _xlfn.IFNA(INDEX('Mène 5'!$F$5:$F$34,MATCH($A48,'Mène 5'!$D$5:$D$34,0),1),0))</f>
        <v>0</v>
      </c>
    </row>
    <row r="49" customFormat="false" ht="18.55" hidden="false" customHeight="false" outlineLevel="0" collapsed="false">
      <c r="A49" s="14" t="n">
        <v>47</v>
      </c>
      <c r="B49" s="17"/>
      <c r="C49" s="15" t="n">
        <f aca="false">SUM(_xlfn.IFNA(INDEX('Mène 1'!$D$5:$D$34,MATCH($A49,'Mène 1'!$B$5:$B$34,0),1),0) , _xlfn.IFNA(INDEX('Mène 1'!$B$5:$B$34,MATCH($A49,'Mène 1'!$D$5:$D$34,0),1),0))</f>
        <v>0</v>
      </c>
      <c r="D49" s="15" t="n">
        <f aca="false">SUM(_xlfn.IFNA(INDEX('Mène 1'!$F$5:$F$34,MATCH($A49,'Mène 1'!$B$5:$B$34,0),1),0) , _xlfn.IFNA(INDEX('Mène 1'!$G$5:$G$34,MATCH($A49,'Mène 1'!$D$5:$D$34,0),1),0))</f>
        <v>0</v>
      </c>
      <c r="E49" s="15" t="n">
        <f aca="false">SUM(_xlfn.IFNA(INDEX('Mène 1'!$G$5:$G$34,MATCH($A49,'Mène 1'!$B$5:$B$34,0),1),0) , _xlfn.IFNA(INDEX('Mène 1'!$F$5:$F$34,MATCH($A49,'Mène 1'!$D$5:$D$34,0),1),0))</f>
        <v>0</v>
      </c>
      <c r="F49" s="15" t="n">
        <f aca="false">SUM(_xlfn.IFNA(INDEX('Mène 2'!$D$5:$D$34,MATCH($A49,'Mène 2'!$B$5:$B$34,0),1),0) , _xlfn.IFNA(INDEX('Mène 2'!$B$5:$B$34,MATCH($A49,'Mène 2'!$D$5:$D$34,0),1),0))</f>
        <v>0</v>
      </c>
      <c r="G49" s="15" t="n">
        <f aca="false">SUM(_xlfn.IFNA(INDEX('Mène 2'!$F$5:$F$34,MATCH($A49,'Mène 2'!$B$5:$B$34,0),1),0) , _xlfn.IFNA(INDEX('Mène 2'!$G$5:$G$34,MATCH($A49,'Mène 2'!$D$5:$D$34,0),1),0))</f>
        <v>0</v>
      </c>
      <c r="H49" s="15" t="n">
        <f aca="false">SUM(_xlfn.IFNA(INDEX('Mène 2'!$G$5:$G$34,MATCH($A49,'Mène 2'!$B$5:$B$34,0),1),0) , _xlfn.IFNA(INDEX('Mène 2'!$F$5:$F$34,MATCH($A49,'Mène 2'!$D$5:$D$34,0),1),0))</f>
        <v>0</v>
      </c>
      <c r="I49" s="15" t="n">
        <f aca="false">SUM(_xlfn.IFNA(INDEX('Mène 3'!$D$5:$D$34,MATCH($A49,'Mène 3'!$B$5:$B$34,0),1),0) , _xlfn.IFNA(INDEX('Mène 3'!$B$5:$B$34,MATCH($A49,'Mène 3'!$D$5:$D$34,0),1),0))</f>
        <v>0</v>
      </c>
      <c r="J49" s="15" t="n">
        <f aca="false">SUM(_xlfn.IFNA(INDEX('Mène 3'!$F$5:$F$34,MATCH($A49,'Mène 3'!$B$5:$B$34,0),1),0) , _xlfn.IFNA(INDEX('Mène 3'!$G$5:$G$34,MATCH($A49,'Mène 3'!$D$5:$D$34,0),1),0))</f>
        <v>0</v>
      </c>
      <c r="K49" s="15" t="n">
        <f aca="false">SUM(_xlfn.IFNA(INDEX('Mène 3'!$G$5:$G$34,MATCH($A49,'Mène 3'!$B$5:$B$34,0),1),0) , _xlfn.IFNA(INDEX('Mène 3'!$F$5:$F$34,MATCH($A49,'Mène 3'!$D$5:$D$34,0),1),0))</f>
        <v>0</v>
      </c>
      <c r="L49" s="15" t="n">
        <f aca="false">SUM(_xlfn.IFNA(INDEX('Mène 4'!$D$5:$D$34,MATCH($A49,'Mène 4'!$B$5:$B$34,0),1),0) , _xlfn.IFNA(INDEX('Mène 4'!$B$5:$B$34,MATCH($A49,'Mène 4'!$D$5:$D$34,0),1),0))</f>
        <v>0</v>
      </c>
      <c r="M49" s="15" t="n">
        <f aca="false">SUM(_xlfn.IFNA(INDEX('Mène 4'!$F$5:$F$34,MATCH($A49,'Mène 4'!$B$5:$B$34,0),1),0) , _xlfn.IFNA(INDEX('Mène 4'!$G$5:$G$34,MATCH($A49,'Mène 4'!$D$5:$D$34,0),1),0))</f>
        <v>0</v>
      </c>
      <c r="N49" s="15" t="n">
        <f aca="false">SUM(_xlfn.IFNA(INDEX('Mène 4'!$G$5:$G$34,MATCH($A49,'Mène 4'!$B$5:$B$34,0),1),0) , _xlfn.IFNA(INDEX('Mène 4'!$F$5:$F$34,MATCH($A49,'Mène 4'!$D$5:$D$34,0),1),0))</f>
        <v>0</v>
      </c>
      <c r="O49" s="15" t="n">
        <f aca="false">SUM(_xlfn.IFNA(INDEX('Mène 5'!$D$5:$D$34,MATCH($A49,'Mène 5'!$B$5:$B$34,0),1),0) , _xlfn.IFNA(INDEX('Mène 5'!$B$5:$B$34,MATCH($A49,'Mène 5'!$D$5:$D$34,0),1),0))</f>
        <v>0</v>
      </c>
      <c r="P49" s="15" t="n">
        <f aca="false">SUM(_xlfn.IFNA(INDEX('Mène 5'!$F$5:$F$34,MATCH($A49,'Mène 5'!$B$5:$B$34,0),1),0) , _xlfn.IFNA(INDEX('Mène 5'!$G$5:$G$34,MATCH($A49,'Mène 5'!$D$5:$D$34,0),1),0))</f>
        <v>0</v>
      </c>
      <c r="Q49" s="15" t="n">
        <f aca="false">SUM(_xlfn.IFNA(INDEX('Mène 5'!$G$5:$G$34,MATCH($A49,'Mène 5'!$B$5:$B$34,0),1),0) , _xlfn.IFNA(INDEX('Mène 5'!$F$5:$F$34,MATCH($A49,'Mène 5'!$D$5:$D$34,0),1),0))</f>
        <v>0</v>
      </c>
    </row>
    <row r="50" customFormat="false" ht="18.55" hidden="false" customHeight="false" outlineLevel="0" collapsed="false">
      <c r="A50" s="14" t="n">
        <v>48</v>
      </c>
      <c r="B50" s="17"/>
      <c r="C50" s="15" t="n">
        <f aca="false">SUM(_xlfn.IFNA(INDEX('Mène 1'!$D$5:$D$34,MATCH($A50,'Mène 1'!$B$5:$B$34,0),1),0) , _xlfn.IFNA(INDEX('Mène 1'!$B$5:$B$34,MATCH($A50,'Mène 1'!$D$5:$D$34,0),1),0))</f>
        <v>0</v>
      </c>
      <c r="D50" s="15" t="n">
        <f aca="false">SUM(_xlfn.IFNA(INDEX('Mène 1'!$F$5:$F$34,MATCH($A50,'Mène 1'!$B$5:$B$34,0),1),0) , _xlfn.IFNA(INDEX('Mène 1'!$G$5:$G$34,MATCH($A50,'Mène 1'!$D$5:$D$34,0),1),0))</f>
        <v>0</v>
      </c>
      <c r="E50" s="15" t="n">
        <f aca="false">SUM(_xlfn.IFNA(INDEX('Mène 1'!$G$5:$G$34,MATCH($A50,'Mène 1'!$B$5:$B$34,0),1),0) , _xlfn.IFNA(INDEX('Mène 1'!$F$5:$F$34,MATCH($A50,'Mène 1'!$D$5:$D$34,0),1),0))</f>
        <v>0</v>
      </c>
      <c r="F50" s="15" t="n">
        <f aca="false">SUM(_xlfn.IFNA(INDEX('Mène 2'!$D$5:$D$34,MATCH($A50,'Mène 2'!$B$5:$B$34,0),1),0) , _xlfn.IFNA(INDEX('Mène 2'!$B$5:$B$34,MATCH($A50,'Mène 2'!$D$5:$D$34,0),1),0))</f>
        <v>0</v>
      </c>
      <c r="G50" s="15" t="n">
        <f aca="false">SUM(_xlfn.IFNA(INDEX('Mène 2'!$F$5:$F$34,MATCH($A50,'Mène 2'!$B$5:$B$34,0),1),0) , _xlfn.IFNA(INDEX('Mène 2'!$G$5:$G$34,MATCH($A50,'Mène 2'!$D$5:$D$34,0),1),0))</f>
        <v>0</v>
      </c>
      <c r="H50" s="15" t="n">
        <f aca="false">SUM(_xlfn.IFNA(INDEX('Mène 2'!$G$5:$G$34,MATCH($A50,'Mène 2'!$B$5:$B$34,0),1),0) , _xlfn.IFNA(INDEX('Mène 2'!$F$5:$F$34,MATCH($A50,'Mène 2'!$D$5:$D$34,0),1),0))</f>
        <v>0</v>
      </c>
      <c r="I50" s="15" t="n">
        <f aca="false">SUM(_xlfn.IFNA(INDEX('Mène 3'!$D$5:$D$34,MATCH($A50,'Mène 3'!$B$5:$B$34,0),1),0) , _xlfn.IFNA(INDEX('Mène 3'!$B$5:$B$34,MATCH($A50,'Mène 3'!$D$5:$D$34,0),1),0))</f>
        <v>0</v>
      </c>
      <c r="J50" s="15" t="n">
        <f aca="false">SUM(_xlfn.IFNA(INDEX('Mène 3'!$F$5:$F$34,MATCH($A50,'Mène 3'!$B$5:$B$34,0),1),0) , _xlfn.IFNA(INDEX('Mène 3'!$G$5:$G$34,MATCH($A50,'Mène 3'!$D$5:$D$34,0),1),0))</f>
        <v>0</v>
      </c>
      <c r="K50" s="15" t="n">
        <f aca="false">SUM(_xlfn.IFNA(INDEX('Mène 3'!$G$5:$G$34,MATCH($A50,'Mène 3'!$B$5:$B$34,0),1),0) , _xlfn.IFNA(INDEX('Mène 3'!$F$5:$F$34,MATCH($A50,'Mène 3'!$D$5:$D$34,0),1),0))</f>
        <v>0</v>
      </c>
      <c r="L50" s="15" t="n">
        <f aca="false">SUM(_xlfn.IFNA(INDEX('Mène 4'!$D$5:$D$34,MATCH($A50,'Mène 4'!$B$5:$B$34,0),1),0) , _xlfn.IFNA(INDEX('Mène 4'!$B$5:$B$34,MATCH($A50,'Mène 4'!$D$5:$D$34,0),1),0))</f>
        <v>0</v>
      </c>
      <c r="M50" s="15" t="n">
        <f aca="false">SUM(_xlfn.IFNA(INDEX('Mène 4'!$F$5:$F$34,MATCH($A50,'Mène 4'!$B$5:$B$34,0),1),0) , _xlfn.IFNA(INDEX('Mène 4'!$G$5:$G$34,MATCH($A50,'Mène 4'!$D$5:$D$34,0),1),0))</f>
        <v>0</v>
      </c>
      <c r="N50" s="15" t="n">
        <f aca="false">SUM(_xlfn.IFNA(INDEX('Mène 4'!$G$5:$G$34,MATCH($A50,'Mène 4'!$B$5:$B$34,0),1),0) , _xlfn.IFNA(INDEX('Mène 4'!$F$5:$F$34,MATCH($A50,'Mène 4'!$D$5:$D$34,0),1),0))</f>
        <v>0</v>
      </c>
      <c r="O50" s="15" t="n">
        <f aca="false">SUM(_xlfn.IFNA(INDEX('Mène 5'!$D$5:$D$34,MATCH($A50,'Mène 5'!$B$5:$B$34,0),1),0) , _xlfn.IFNA(INDEX('Mène 5'!$B$5:$B$34,MATCH($A50,'Mène 5'!$D$5:$D$34,0),1),0))</f>
        <v>0</v>
      </c>
      <c r="P50" s="15" t="n">
        <f aca="false">SUM(_xlfn.IFNA(INDEX('Mène 5'!$F$5:$F$34,MATCH($A50,'Mène 5'!$B$5:$B$34,0),1),0) , _xlfn.IFNA(INDEX('Mène 5'!$G$5:$G$34,MATCH($A50,'Mène 5'!$D$5:$D$34,0),1),0))</f>
        <v>0</v>
      </c>
      <c r="Q50" s="15" t="n">
        <f aca="false">SUM(_xlfn.IFNA(INDEX('Mène 5'!$G$5:$G$34,MATCH($A50,'Mène 5'!$B$5:$B$34,0),1),0) , _xlfn.IFNA(INDEX('Mène 5'!$F$5:$F$34,MATCH($A50,'Mène 5'!$D$5:$D$34,0),1),0))</f>
        <v>0</v>
      </c>
    </row>
    <row r="51" customFormat="false" ht="18.55" hidden="false" customHeight="false" outlineLevel="0" collapsed="false">
      <c r="A51" s="14" t="n">
        <v>49</v>
      </c>
      <c r="B51" s="17"/>
      <c r="C51" s="15" t="n">
        <f aca="false">SUM(_xlfn.IFNA(INDEX('Mène 1'!$D$5:$D$34,MATCH($A51,'Mène 1'!$B$5:$B$34,0),1),0) , _xlfn.IFNA(INDEX('Mène 1'!$B$5:$B$34,MATCH($A51,'Mène 1'!$D$5:$D$34,0),1),0))</f>
        <v>0</v>
      </c>
      <c r="D51" s="15" t="n">
        <f aca="false">SUM(_xlfn.IFNA(INDEX('Mène 1'!$F$5:$F$34,MATCH($A51,'Mène 1'!$B$5:$B$34,0),1),0) , _xlfn.IFNA(INDEX('Mène 1'!$G$5:$G$34,MATCH($A51,'Mène 1'!$D$5:$D$34,0),1),0))</f>
        <v>0</v>
      </c>
      <c r="E51" s="15" t="n">
        <f aca="false">SUM(_xlfn.IFNA(INDEX('Mène 1'!$G$5:$G$34,MATCH($A51,'Mène 1'!$B$5:$B$34,0),1),0) , _xlfn.IFNA(INDEX('Mène 1'!$F$5:$F$34,MATCH($A51,'Mène 1'!$D$5:$D$34,0),1),0))</f>
        <v>0</v>
      </c>
      <c r="F51" s="15" t="n">
        <f aca="false">SUM(_xlfn.IFNA(INDEX('Mène 2'!$D$5:$D$34,MATCH($A51,'Mène 2'!$B$5:$B$34,0),1),0) , _xlfn.IFNA(INDEX('Mène 2'!$B$5:$B$34,MATCH($A51,'Mène 2'!$D$5:$D$34,0),1),0))</f>
        <v>0</v>
      </c>
      <c r="G51" s="15" t="n">
        <f aca="false">SUM(_xlfn.IFNA(INDEX('Mène 2'!$F$5:$F$34,MATCH($A51,'Mène 2'!$B$5:$B$34,0),1),0) , _xlfn.IFNA(INDEX('Mène 2'!$G$5:$G$34,MATCH($A51,'Mène 2'!$D$5:$D$34,0),1),0))</f>
        <v>0</v>
      </c>
      <c r="H51" s="15" t="n">
        <f aca="false">SUM(_xlfn.IFNA(INDEX('Mène 2'!$G$5:$G$34,MATCH($A51,'Mène 2'!$B$5:$B$34,0),1),0) , _xlfn.IFNA(INDEX('Mène 2'!$F$5:$F$34,MATCH($A51,'Mène 2'!$D$5:$D$34,0),1),0))</f>
        <v>0</v>
      </c>
      <c r="I51" s="15" t="n">
        <f aca="false">SUM(_xlfn.IFNA(INDEX('Mène 3'!$D$5:$D$34,MATCH($A51,'Mène 3'!$B$5:$B$34,0),1),0) , _xlfn.IFNA(INDEX('Mène 3'!$B$5:$B$34,MATCH($A51,'Mène 3'!$D$5:$D$34,0),1),0))</f>
        <v>0</v>
      </c>
      <c r="J51" s="15" t="n">
        <f aca="false">SUM(_xlfn.IFNA(INDEX('Mène 3'!$F$5:$F$34,MATCH($A51,'Mène 3'!$B$5:$B$34,0),1),0) , _xlfn.IFNA(INDEX('Mène 3'!$G$5:$G$34,MATCH($A51,'Mène 3'!$D$5:$D$34,0),1),0))</f>
        <v>0</v>
      </c>
      <c r="K51" s="15" t="n">
        <f aca="false">SUM(_xlfn.IFNA(INDEX('Mène 3'!$G$5:$G$34,MATCH($A51,'Mène 3'!$B$5:$B$34,0),1),0) , _xlfn.IFNA(INDEX('Mène 3'!$F$5:$F$34,MATCH($A51,'Mène 3'!$D$5:$D$34,0),1),0))</f>
        <v>0</v>
      </c>
      <c r="L51" s="15" t="n">
        <f aca="false">SUM(_xlfn.IFNA(INDEX('Mène 4'!$D$5:$D$34,MATCH($A51,'Mène 4'!$B$5:$B$34,0),1),0) , _xlfn.IFNA(INDEX('Mène 4'!$B$5:$B$34,MATCH($A51,'Mène 4'!$D$5:$D$34,0),1),0))</f>
        <v>0</v>
      </c>
      <c r="M51" s="15" t="n">
        <f aca="false">SUM(_xlfn.IFNA(INDEX('Mène 4'!$F$5:$F$34,MATCH($A51,'Mène 4'!$B$5:$B$34,0),1),0) , _xlfn.IFNA(INDEX('Mène 4'!$G$5:$G$34,MATCH($A51,'Mène 4'!$D$5:$D$34,0),1),0))</f>
        <v>0</v>
      </c>
      <c r="N51" s="15" t="n">
        <f aca="false">SUM(_xlfn.IFNA(INDEX('Mène 4'!$G$5:$G$34,MATCH($A51,'Mène 4'!$B$5:$B$34,0),1),0) , _xlfn.IFNA(INDEX('Mène 4'!$F$5:$F$34,MATCH($A51,'Mène 4'!$D$5:$D$34,0),1),0))</f>
        <v>0</v>
      </c>
      <c r="O51" s="15" t="n">
        <f aca="false">SUM(_xlfn.IFNA(INDEX('Mène 5'!$D$5:$D$34,MATCH($A51,'Mène 5'!$B$5:$B$34,0),1),0) , _xlfn.IFNA(INDEX('Mène 5'!$B$5:$B$34,MATCH($A51,'Mène 5'!$D$5:$D$34,0),1),0))</f>
        <v>0</v>
      </c>
      <c r="P51" s="15" t="n">
        <f aca="false">SUM(_xlfn.IFNA(INDEX('Mène 5'!$F$5:$F$34,MATCH($A51,'Mène 5'!$B$5:$B$34,0),1),0) , _xlfn.IFNA(INDEX('Mène 5'!$G$5:$G$34,MATCH($A51,'Mène 5'!$D$5:$D$34,0),1),0))</f>
        <v>0</v>
      </c>
      <c r="Q51" s="15" t="n">
        <f aca="false">SUM(_xlfn.IFNA(INDEX('Mène 5'!$G$5:$G$34,MATCH($A51,'Mène 5'!$B$5:$B$34,0),1),0) , _xlfn.IFNA(INDEX('Mène 5'!$F$5:$F$34,MATCH($A51,'Mène 5'!$D$5:$D$34,0),1),0))</f>
        <v>0</v>
      </c>
    </row>
    <row r="52" customFormat="false" ht="18.55" hidden="false" customHeight="false" outlineLevel="0" collapsed="false">
      <c r="A52" s="14" t="n">
        <v>50</v>
      </c>
      <c r="B52" s="17"/>
      <c r="C52" s="15" t="n">
        <f aca="false">SUM(_xlfn.IFNA(INDEX('Mène 1'!$D$5:$D$34,MATCH($A52,'Mène 1'!$B$5:$B$34,0),1),0) , _xlfn.IFNA(INDEX('Mène 1'!$B$5:$B$34,MATCH($A52,'Mène 1'!$D$5:$D$34,0),1),0))</f>
        <v>0</v>
      </c>
      <c r="D52" s="15" t="n">
        <f aca="false">SUM(_xlfn.IFNA(INDEX('Mène 1'!$F$5:$F$34,MATCH($A52,'Mène 1'!$B$5:$B$34,0),1),0) , _xlfn.IFNA(INDEX('Mène 1'!$G$5:$G$34,MATCH($A52,'Mène 1'!$D$5:$D$34,0),1),0))</f>
        <v>0</v>
      </c>
      <c r="E52" s="15" t="n">
        <f aca="false">SUM(_xlfn.IFNA(INDEX('Mène 1'!$G$5:$G$34,MATCH($A52,'Mène 1'!$B$5:$B$34,0),1),0) , _xlfn.IFNA(INDEX('Mène 1'!$F$5:$F$34,MATCH($A52,'Mène 1'!$D$5:$D$34,0),1),0))</f>
        <v>0</v>
      </c>
      <c r="F52" s="15" t="n">
        <f aca="false">SUM(_xlfn.IFNA(INDEX('Mène 2'!$D$5:$D$34,MATCH($A52,'Mène 2'!$B$5:$B$34,0),1),0) , _xlfn.IFNA(INDEX('Mène 2'!$B$5:$B$34,MATCH($A52,'Mène 2'!$D$5:$D$34,0),1),0))</f>
        <v>0</v>
      </c>
      <c r="G52" s="15" t="n">
        <f aca="false">SUM(_xlfn.IFNA(INDEX('Mène 2'!$F$5:$F$34,MATCH($A52,'Mène 2'!$B$5:$B$34,0),1),0) , _xlfn.IFNA(INDEX('Mène 2'!$G$5:$G$34,MATCH($A52,'Mène 2'!$D$5:$D$34,0),1),0))</f>
        <v>0</v>
      </c>
      <c r="H52" s="15" t="n">
        <f aca="false">SUM(_xlfn.IFNA(INDEX('Mène 2'!$G$5:$G$34,MATCH($A52,'Mène 2'!$B$5:$B$34,0),1),0) , _xlfn.IFNA(INDEX('Mène 2'!$F$5:$F$34,MATCH($A52,'Mène 2'!$D$5:$D$34,0),1),0))</f>
        <v>0</v>
      </c>
      <c r="I52" s="15" t="n">
        <f aca="false">SUM(_xlfn.IFNA(INDEX('Mène 3'!$D$5:$D$34,MATCH($A52,'Mène 3'!$B$5:$B$34,0),1),0) , _xlfn.IFNA(INDEX('Mène 3'!$B$5:$B$34,MATCH($A52,'Mène 3'!$D$5:$D$34,0),1),0))</f>
        <v>0</v>
      </c>
      <c r="J52" s="15" t="n">
        <f aca="false">SUM(_xlfn.IFNA(INDEX('Mène 3'!$F$5:$F$34,MATCH($A52,'Mène 3'!$B$5:$B$34,0),1),0) , _xlfn.IFNA(INDEX('Mène 3'!$G$5:$G$34,MATCH($A52,'Mène 3'!$D$5:$D$34,0),1),0))</f>
        <v>0</v>
      </c>
      <c r="K52" s="15" t="n">
        <f aca="false">SUM(_xlfn.IFNA(INDEX('Mène 3'!$G$5:$G$34,MATCH($A52,'Mène 3'!$B$5:$B$34,0),1),0) , _xlfn.IFNA(INDEX('Mène 3'!$F$5:$F$34,MATCH($A52,'Mène 3'!$D$5:$D$34,0),1),0))</f>
        <v>0</v>
      </c>
      <c r="L52" s="15" t="n">
        <f aca="false">SUM(_xlfn.IFNA(INDEX('Mène 4'!$D$5:$D$34,MATCH($A52,'Mène 4'!$B$5:$B$34,0),1),0) , _xlfn.IFNA(INDEX('Mène 4'!$B$5:$B$34,MATCH($A52,'Mène 4'!$D$5:$D$34,0),1),0))</f>
        <v>0</v>
      </c>
      <c r="M52" s="15" t="n">
        <f aca="false">SUM(_xlfn.IFNA(INDEX('Mène 4'!$F$5:$F$34,MATCH($A52,'Mène 4'!$B$5:$B$34,0),1),0) , _xlfn.IFNA(INDEX('Mène 4'!$G$5:$G$34,MATCH($A52,'Mène 4'!$D$5:$D$34,0),1),0))</f>
        <v>0</v>
      </c>
      <c r="N52" s="15" t="n">
        <f aca="false">SUM(_xlfn.IFNA(INDEX('Mène 4'!$G$5:$G$34,MATCH($A52,'Mène 4'!$B$5:$B$34,0),1),0) , _xlfn.IFNA(INDEX('Mène 4'!$F$5:$F$34,MATCH($A52,'Mène 4'!$D$5:$D$34,0),1),0))</f>
        <v>0</v>
      </c>
      <c r="O52" s="15" t="n">
        <f aca="false">SUM(_xlfn.IFNA(INDEX('Mène 5'!$D$5:$D$34,MATCH($A52,'Mène 5'!$B$5:$B$34,0),1),0) , _xlfn.IFNA(INDEX('Mène 5'!$B$5:$B$34,MATCH($A52,'Mène 5'!$D$5:$D$34,0),1),0))</f>
        <v>0</v>
      </c>
      <c r="P52" s="15" t="n">
        <f aca="false">SUM(_xlfn.IFNA(INDEX('Mène 5'!$F$5:$F$34,MATCH($A52,'Mène 5'!$B$5:$B$34,0),1),0) , _xlfn.IFNA(INDEX('Mène 5'!$G$5:$G$34,MATCH($A52,'Mène 5'!$D$5:$D$34,0),1),0))</f>
        <v>0</v>
      </c>
      <c r="Q52" s="15" t="n">
        <f aca="false">SUM(_xlfn.IFNA(INDEX('Mène 5'!$G$5:$G$34,MATCH($A52,'Mène 5'!$B$5:$B$34,0),1),0) , _xlfn.IFNA(INDEX('Mène 5'!$F$5:$F$34,MATCH($A52,'Mène 5'!$D$5:$D$34,0),1),0))</f>
        <v>0</v>
      </c>
    </row>
    <row r="53" customFormat="false" ht="18.55" hidden="false" customHeight="false" outlineLevel="0" collapsed="false">
      <c r="A53" s="14" t="n">
        <v>51</v>
      </c>
      <c r="B53" s="17"/>
      <c r="C53" s="15" t="n">
        <f aca="false">SUM(_xlfn.IFNA(INDEX('Mène 1'!$D$5:$D$34,MATCH($A53,'Mène 1'!$B$5:$B$34,0),1),0) , _xlfn.IFNA(INDEX('Mène 1'!$B$5:$B$34,MATCH($A53,'Mène 1'!$D$5:$D$34,0),1),0))</f>
        <v>0</v>
      </c>
      <c r="D53" s="15" t="n">
        <f aca="false">SUM(_xlfn.IFNA(INDEX('Mène 1'!$F$5:$F$34,MATCH($A53,'Mène 1'!$B$5:$B$34,0),1),0) , _xlfn.IFNA(INDEX('Mène 1'!$G$5:$G$34,MATCH($A53,'Mène 1'!$D$5:$D$34,0),1),0))</f>
        <v>0</v>
      </c>
      <c r="E53" s="15" t="n">
        <f aca="false">SUM(_xlfn.IFNA(INDEX('Mène 1'!$G$5:$G$34,MATCH($A53,'Mène 1'!$B$5:$B$34,0),1),0) , _xlfn.IFNA(INDEX('Mène 1'!$F$5:$F$34,MATCH($A53,'Mène 1'!$D$5:$D$34,0),1),0))</f>
        <v>0</v>
      </c>
      <c r="F53" s="15" t="n">
        <f aca="false">SUM(_xlfn.IFNA(INDEX('Mène 2'!$D$5:$D$34,MATCH($A53,'Mène 2'!$B$5:$B$34,0),1),0) , _xlfn.IFNA(INDEX('Mène 2'!$B$5:$B$34,MATCH($A53,'Mène 2'!$D$5:$D$34,0),1),0))</f>
        <v>0</v>
      </c>
      <c r="G53" s="15" t="n">
        <f aca="false">SUM(_xlfn.IFNA(INDEX('Mène 2'!$F$5:$F$34,MATCH($A53,'Mène 2'!$B$5:$B$34,0),1),0) , _xlfn.IFNA(INDEX('Mène 2'!$G$5:$G$34,MATCH($A53,'Mène 2'!$D$5:$D$34,0),1),0))</f>
        <v>0</v>
      </c>
      <c r="H53" s="15" t="n">
        <f aca="false">SUM(_xlfn.IFNA(INDEX('Mène 2'!$G$5:$G$34,MATCH($A53,'Mène 2'!$B$5:$B$34,0),1),0) , _xlfn.IFNA(INDEX('Mène 2'!$F$5:$F$34,MATCH($A53,'Mène 2'!$D$5:$D$34,0),1),0))</f>
        <v>0</v>
      </c>
      <c r="I53" s="15" t="n">
        <f aca="false">SUM(_xlfn.IFNA(INDEX('Mène 3'!$D$5:$D$34,MATCH($A53,'Mène 3'!$B$5:$B$34,0),1),0) , _xlfn.IFNA(INDEX('Mène 3'!$B$5:$B$34,MATCH($A53,'Mène 3'!$D$5:$D$34,0),1),0))</f>
        <v>0</v>
      </c>
      <c r="J53" s="15" t="n">
        <f aca="false">SUM(_xlfn.IFNA(INDEX('Mène 3'!$F$5:$F$34,MATCH($A53,'Mène 3'!$B$5:$B$34,0),1),0) , _xlfn.IFNA(INDEX('Mène 3'!$G$5:$G$34,MATCH($A53,'Mène 3'!$D$5:$D$34,0),1),0))</f>
        <v>0</v>
      </c>
      <c r="K53" s="15" t="n">
        <f aca="false">SUM(_xlfn.IFNA(INDEX('Mène 3'!$G$5:$G$34,MATCH($A53,'Mène 3'!$B$5:$B$34,0),1),0) , _xlfn.IFNA(INDEX('Mène 3'!$F$5:$F$34,MATCH($A53,'Mène 3'!$D$5:$D$34,0),1),0))</f>
        <v>0</v>
      </c>
      <c r="L53" s="15" t="n">
        <f aca="false">SUM(_xlfn.IFNA(INDEX('Mène 4'!$D$5:$D$34,MATCH($A53,'Mène 4'!$B$5:$B$34,0),1),0) , _xlfn.IFNA(INDEX('Mène 4'!$B$5:$B$34,MATCH($A53,'Mène 4'!$D$5:$D$34,0),1),0))</f>
        <v>0</v>
      </c>
      <c r="M53" s="15" t="n">
        <f aca="false">SUM(_xlfn.IFNA(INDEX('Mène 4'!$F$5:$F$34,MATCH($A53,'Mène 4'!$B$5:$B$34,0),1),0) , _xlfn.IFNA(INDEX('Mène 4'!$G$5:$G$34,MATCH($A53,'Mène 4'!$D$5:$D$34,0),1),0))</f>
        <v>0</v>
      </c>
      <c r="N53" s="15" t="n">
        <f aca="false">SUM(_xlfn.IFNA(INDEX('Mène 4'!$G$5:$G$34,MATCH($A53,'Mène 4'!$B$5:$B$34,0),1),0) , _xlfn.IFNA(INDEX('Mène 4'!$F$5:$F$34,MATCH($A53,'Mène 4'!$D$5:$D$34,0),1),0))</f>
        <v>0</v>
      </c>
      <c r="O53" s="15" t="n">
        <f aca="false">SUM(_xlfn.IFNA(INDEX('Mène 5'!$D$5:$D$34,MATCH($A53,'Mène 5'!$B$5:$B$34,0),1),0) , _xlfn.IFNA(INDEX('Mène 5'!$B$5:$B$34,MATCH($A53,'Mène 5'!$D$5:$D$34,0),1),0))</f>
        <v>0</v>
      </c>
      <c r="P53" s="15" t="n">
        <f aca="false">SUM(_xlfn.IFNA(INDEX('Mène 5'!$F$5:$F$34,MATCH($A53,'Mène 5'!$B$5:$B$34,0),1),0) , _xlfn.IFNA(INDEX('Mène 5'!$G$5:$G$34,MATCH($A53,'Mène 5'!$D$5:$D$34,0),1),0))</f>
        <v>0</v>
      </c>
      <c r="Q53" s="15" t="n">
        <f aca="false">SUM(_xlfn.IFNA(INDEX('Mène 5'!$G$5:$G$34,MATCH($A53,'Mène 5'!$B$5:$B$34,0),1),0) , _xlfn.IFNA(INDEX('Mène 5'!$F$5:$F$34,MATCH($A53,'Mène 5'!$D$5:$D$34,0),1),0))</f>
        <v>0</v>
      </c>
    </row>
    <row r="54" customFormat="false" ht="18.55" hidden="false" customHeight="false" outlineLevel="0" collapsed="false">
      <c r="A54" s="14" t="n">
        <v>52</v>
      </c>
      <c r="B54" s="17"/>
      <c r="C54" s="15" t="n">
        <f aca="false">SUM(_xlfn.IFNA(INDEX('Mène 1'!$D$5:$D$34,MATCH($A54,'Mène 1'!$B$5:$B$34,0),1),0) , _xlfn.IFNA(INDEX('Mène 1'!$B$5:$B$34,MATCH($A54,'Mène 1'!$D$5:$D$34,0),1),0))</f>
        <v>0</v>
      </c>
      <c r="D54" s="15" t="n">
        <f aca="false">SUM(_xlfn.IFNA(INDEX('Mène 1'!$F$5:$F$34,MATCH($A54,'Mène 1'!$B$5:$B$34,0),1),0) , _xlfn.IFNA(INDEX('Mène 1'!$G$5:$G$34,MATCH($A54,'Mène 1'!$D$5:$D$34,0),1),0))</f>
        <v>0</v>
      </c>
      <c r="E54" s="15" t="n">
        <f aca="false">SUM(_xlfn.IFNA(INDEX('Mène 1'!$G$5:$G$34,MATCH($A54,'Mène 1'!$B$5:$B$34,0),1),0) , _xlfn.IFNA(INDEX('Mène 1'!$F$5:$F$34,MATCH($A54,'Mène 1'!$D$5:$D$34,0),1),0))</f>
        <v>0</v>
      </c>
      <c r="F54" s="15" t="n">
        <f aca="false">SUM(_xlfn.IFNA(INDEX('Mène 2'!$D$5:$D$34,MATCH($A54,'Mène 2'!$B$5:$B$34,0),1),0) , _xlfn.IFNA(INDEX('Mène 2'!$B$5:$B$34,MATCH($A54,'Mène 2'!$D$5:$D$34,0),1),0))</f>
        <v>0</v>
      </c>
      <c r="G54" s="15" t="n">
        <f aca="false">SUM(_xlfn.IFNA(INDEX('Mène 2'!$F$5:$F$34,MATCH($A54,'Mène 2'!$B$5:$B$34,0),1),0) , _xlfn.IFNA(INDEX('Mène 2'!$G$5:$G$34,MATCH($A54,'Mène 2'!$D$5:$D$34,0),1),0))</f>
        <v>0</v>
      </c>
      <c r="H54" s="15" t="n">
        <f aca="false">SUM(_xlfn.IFNA(INDEX('Mène 2'!$G$5:$G$34,MATCH($A54,'Mène 2'!$B$5:$B$34,0),1),0) , _xlfn.IFNA(INDEX('Mène 2'!$F$5:$F$34,MATCH($A54,'Mène 2'!$D$5:$D$34,0),1),0))</f>
        <v>0</v>
      </c>
      <c r="I54" s="15" t="n">
        <f aca="false">SUM(_xlfn.IFNA(INDEX('Mène 3'!$D$5:$D$34,MATCH($A54,'Mène 3'!$B$5:$B$34,0),1),0) , _xlfn.IFNA(INDEX('Mène 3'!$B$5:$B$34,MATCH($A54,'Mène 3'!$D$5:$D$34,0),1),0))</f>
        <v>0</v>
      </c>
      <c r="J54" s="15" t="n">
        <f aca="false">SUM(_xlfn.IFNA(INDEX('Mène 3'!$F$5:$F$34,MATCH($A54,'Mène 3'!$B$5:$B$34,0),1),0) , _xlfn.IFNA(INDEX('Mène 3'!$G$5:$G$34,MATCH($A54,'Mène 3'!$D$5:$D$34,0),1),0))</f>
        <v>0</v>
      </c>
      <c r="K54" s="15" t="n">
        <f aca="false">SUM(_xlfn.IFNA(INDEX('Mène 3'!$G$5:$G$34,MATCH($A54,'Mène 3'!$B$5:$B$34,0),1),0) , _xlfn.IFNA(INDEX('Mène 3'!$F$5:$F$34,MATCH($A54,'Mène 3'!$D$5:$D$34,0),1),0))</f>
        <v>0</v>
      </c>
      <c r="L54" s="15" t="n">
        <f aca="false">SUM(_xlfn.IFNA(INDEX('Mène 4'!$D$5:$D$34,MATCH($A54,'Mène 4'!$B$5:$B$34,0),1),0) , _xlfn.IFNA(INDEX('Mène 4'!$B$5:$B$34,MATCH($A54,'Mène 4'!$D$5:$D$34,0),1),0))</f>
        <v>0</v>
      </c>
      <c r="M54" s="15" t="n">
        <f aca="false">SUM(_xlfn.IFNA(INDEX('Mène 4'!$F$5:$F$34,MATCH($A54,'Mène 4'!$B$5:$B$34,0),1),0) , _xlfn.IFNA(INDEX('Mène 4'!$G$5:$G$34,MATCH($A54,'Mène 4'!$D$5:$D$34,0),1),0))</f>
        <v>0</v>
      </c>
      <c r="N54" s="15" t="n">
        <f aca="false">SUM(_xlfn.IFNA(INDEX('Mène 4'!$G$5:$G$34,MATCH($A54,'Mène 4'!$B$5:$B$34,0),1),0) , _xlfn.IFNA(INDEX('Mène 4'!$F$5:$F$34,MATCH($A54,'Mène 4'!$D$5:$D$34,0),1),0))</f>
        <v>0</v>
      </c>
      <c r="O54" s="15" t="n">
        <f aca="false">SUM(_xlfn.IFNA(INDEX('Mène 5'!$D$5:$D$34,MATCH($A54,'Mène 5'!$B$5:$B$34,0),1),0) , _xlfn.IFNA(INDEX('Mène 5'!$B$5:$B$34,MATCH($A54,'Mène 5'!$D$5:$D$34,0),1),0))</f>
        <v>0</v>
      </c>
      <c r="P54" s="15" t="n">
        <f aca="false">SUM(_xlfn.IFNA(INDEX('Mène 5'!$F$5:$F$34,MATCH($A54,'Mène 5'!$B$5:$B$34,0),1),0) , _xlfn.IFNA(INDEX('Mène 5'!$G$5:$G$34,MATCH($A54,'Mène 5'!$D$5:$D$34,0),1),0))</f>
        <v>0</v>
      </c>
      <c r="Q54" s="15" t="n">
        <f aca="false">SUM(_xlfn.IFNA(INDEX('Mène 5'!$G$5:$G$34,MATCH($A54,'Mène 5'!$B$5:$B$34,0),1),0) , _xlfn.IFNA(INDEX('Mène 5'!$F$5:$F$34,MATCH($A54,'Mène 5'!$D$5:$D$34,0),1),0))</f>
        <v>0</v>
      </c>
    </row>
    <row r="55" customFormat="false" ht="18.55" hidden="false" customHeight="false" outlineLevel="0" collapsed="false">
      <c r="A55" s="14" t="n">
        <v>53</v>
      </c>
      <c r="B55" s="17"/>
      <c r="C55" s="15" t="n">
        <f aca="false">SUM(_xlfn.IFNA(INDEX('Mène 1'!$D$5:$D$34,MATCH($A55,'Mène 1'!$B$5:$B$34,0),1),0) , _xlfn.IFNA(INDEX('Mène 1'!$B$5:$B$34,MATCH($A55,'Mène 1'!$D$5:$D$34,0),1),0))</f>
        <v>0</v>
      </c>
      <c r="D55" s="15" t="n">
        <f aca="false">SUM(_xlfn.IFNA(INDEX('Mène 1'!$F$5:$F$34,MATCH($A55,'Mène 1'!$B$5:$B$34,0),1),0) , _xlfn.IFNA(INDEX('Mène 1'!$G$5:$G$34,MATCH($A55,'Mène 1'!$D$5:$D$34,0),1),0))</f>
        <v>0</v>
      </c>
      <c r="E55" s="15" t="n">
        <f aca="false">SUM(_xlfn.IFNA(INDEX('Mène 1'!$G$5:$G$34,MATCH($A55,'Mène 1'!$B$5:$B$34,0),1),0) , _xlfn.IFNA(INDEX('Mène 1'!$F$5:$F$34,MATCH($A55,'Mène 1'!$D$5:$D$34,0),1),0))</f>
        <v>0</v>
      </c>
      <c r="F55" s="15" t="n">
        <f aca="false">SUM(_xlfn.IFNA(INDEX('Mène 2'!$D$5:$D$34,MATCH($A55,'Mène 2'!$B$5:$B$34,0),1),0) , _xlfn.IFNA(INDEX('Mène 2'!$B$5:$B$34,MATCH($A55,'Mène 2'!$D$5:$D$34,0),1),0))</f>
        <v>0</v>
      </c>
      <c r="G55" s="15" t="n">
        <f aca="false">SUM(_xlfn.IFNA(INDEX('Mène 2'!$F$5:$F$34,MATCH($A55,'Mène 2'!$B$5:$B$34,0),1),0) , _xlfn.IFNA(INDEX('Mène 2'!$G$5:$G$34,MATCH($A55,'Mène 2'!$D$5:$D$34,0),1),0))</f>
        <v>0</v>
      </c>
      <c r="H55" s="15" t="n">
        <f aca="false">SUM(_xlfn.IFNA(INDEX('Mène 2'!$G$5:$G$34,MATCH($A55,'Mène 2'!$B$5:$B$34,0),1),0) , _xlfn.IFNA(INDEX('Mène 2'!$F$5:$F$34,MATCH($A55,'Mène 2'!$D$5:$D$34,0),1),0))</f>
        <v>0</v>
      </c>
      <c r="I55" s="15" t="n">
        <f aca="false">SUM(_xlfn.IFNA(INDEX('Mène 3'!$D$5:$D$34,MATCH($A55,'Mène 3'!$B$5:$B$34,0),1),0) , _xlfn.IFNA(INDEX('Mène 3'!$B$5:$B$34,MATCH($A55,'Mène 3'!$D$5:$D$34,0),1),0))</f>
        <v>0</v>
      </c>
      <c r="J55" s="15" t="n">
        <f aca="false">SUM(_xlfn.IFNA(INDEX('Mène 3'!$F$5:$F$34,MATCH($A55,'Mène 3'!$B$5:$B$34,0),1),0) , _xlfn.IFNA(INDEX('Mène 3'!$G$5:$G$34,MATCH($A55,'Mène 3'!$D$5:$D$34,0),1),0))</f>
        <v>0</v>
      </c>
      <c r="K55" s="15" t="n">
        <f aca="false">SUM(_xlfn.IFNA(INDEX('Mène 3'!$G$5:$G$34,MATCH($A55,'Mène 3'!$B$5:$B$34,0),1),0) , _xlfn.IFNA(INDEX('Mène 3'!$F$5:$F$34,MATCH($A55,'Mène 3'!$D$5:$D$34,0),1),0))</f>
        <v>0</v>
      </c>
      <c r="L55" s="15" t="n">
        <f aca="false">SUM(_xlfn.IFNA(INDEX('Mène 4'!$D$5:$D$34,MATCH($A55,'Mène 4'!$B$5:$B$34,0),1),0) , _xlfn.IFNA(INDEX('Mène 4'!$B$5:$B$34,MATCH($A55,'Mène 4'!$D$5:$D$34,0),1),0))</f>
        <v>0</v>
      </c>
      <c r="M55" s="15" t="n">
        <f aca="false">SUM(_xlfn.IFNA(INDEX('Mène 4'!$F$5:$F$34,MATCH($A55,'Mène 4'!$B$5:$B$34,0),1),0) , _xlfn.IFNA(INDEX('Mène 4'!$G$5:$G$34,MATCH($A55,'Mène 4'!$D$5:$D$34,0),1),0))</f>
        <v>0</v>
      </c>
      <c r="N55" s="15" t="n">
        <f aca="false">SUM(_xlfn.IFNA(INDEX('Mène 4'!$G$5:$G$34,MATCH($A55,'Mène 4'!$B$5:$B$34,0),1),0) , _xlfn.IFNA(INDEX('Mène 4'!$F$5:$F$34,MATCH($A55,'Mène 4'!$D$5:$D$34,0),1),0))</f>
        <v>0</v>
      </c>
      <c r="O55" s="15" t="n">
        <f aca="false">SUM(_xlfn.IFNA(INDEX('Mène 5'!$D$5:$D$34,MATCH($A55,'Mène 5'!$B$5:$B$34,0),1),0) , _xlfn.IFNA(INDEX('Mène 5'!$B$5:$B$34,MATCH($A55,'Mène 5'!$D$5:$D$34,0),1),0))</f>
        <v>0</v>
      </c>
      <c r="P55" s="15" t="n">
        <f aca="false">SUM(_xlfn.IFNA(INDEX('Mène 5'!$F$5:$F$34,MATCH($A55,'Mène 5'!$B$5:$B$34,0),1),0) , _xlfn.IFNA(INDEX('Mène 5'!$G$5:$G$34,MATCH($A55,'Mène 5'!$D$5:$D$34,0),1),0))</f>
        <v>0</v>
      </c>
      <c r="Q55" s="15" t="n">
        <f aca="false">SUM(_xlfn.IFNA(INDEX('Mène 5'!$G$5:$G$34,MATCH($A55,'Mène 5'!$B$5:$B$34,0),1),0) , _xlfn.IFNA(INDEX('Mène 5'!$F$5:$F$34,MATCH($A55,'Mène 5'!$D$5:$D$34,0),1),0))</f>
        <v>0</v>
      </c>
    </row>
    <row r="56" customFormat="false" ht="18.55" hidden="false" customHeight="false" outlineLevel="0" collapsed="false">
      <c r="A56" s="14" t="n">
        <v>54</v>
      </c>
      <c r="B56" s="17"/>
      <c r="C56" s="15" t="n">
        <f aca="false">SUM(_xlfn.IFNA(INDEX('Mène 1'!$D$5:$D$34,MATCH($A56,'Mène 1'!$B$5:$B$34,0),1),0) , _xlfn.IFNA(INDEX('Mène 1'!$B$5:$B$34,MATCH($A56,'Mène 1'!$D$5:$D$34,0),1),0))</f>
        <v>0</v>
      </c>
      <c r="D56" s="15" t="n">
        <f aca="false">SUM(_xlfn.IFNA(INDEX('Mène 1'!$F$5:$F$34,MATCH($A56,'Mène 1'!$B$5:$B$34,0),1),0) , _xlfn.IFNA(INDEX('Mène 1'!$G$5:$G$34,MATCH($A56,'Mène 1'!$D$5:$D$34,0),1),0))</f>
        <v>0</v>
      </c>
      <c r="E56" s="15" t="n">
        <f aca="false">SUM(_xlfn.IFNA(INDEX('Mène 1'!$G$5:$G$34,MATCH($A56,'Mène 1'!$B$5:$B$34,0),1),0) , _xlfn.IFNA(INDEX('Mène 1'!$F$5:$F$34,MATCH($A56,'Mène 1'!$D$5:$D$34,0),1),0))</f>
        <v>0</v>
      </c>
      <c r="F56" s="15" t="n">
        <f aca="false">SUM(_xlfn.IFNA(INDEX('Mène 2'!$D$5:$D$34,MATCH($A56,'Mène 2'!$B$5:$B$34,0),1),0) , _xlfn.IFNA(INDEX('Mène 2'!$B$5:$B$34,MATCH($A56,'Mène 2'!$D$5:$D$34,0),1),0))</f>
        <v>0</v>
      </c>
      <c r="G56" s="15" t="n">
        <f aca="false">SUM(_xlfn.IFNA(INDEX('Mène 2'!$F$5:$F$34,MATCH($A56,'Mène 2'!$B$5:$B$34,0),1),0) , _xlfn.IFNA(INDEX('Mène 2'!$G$5:$G$34,MATCH($A56,'Mène 2'!$D$5:$D$34,0),1),0))</f>
        <v>0</v>
      </c>
      <c r="H56" s="15" t="n">
        <f aca="false">SUM(_xlfn.IFNA(INDEX('Mène 2'!$G$5:$G$34,MATCH($A56,'Mène 2'!$B$5:$B$34,0),1),0) , _xlfn.IFNA(INDEX('Mène 2'!$F$5:$F$34,MATCH($A56,'Mène 2'!$D$5:$D$34,0),1),0))</f>
        <v>0</v>
      </c>
      <c r="I56" s="15" t="n">
        <f aca="false">SUM(_xlfn.IFNA(INDEX('Mène 3'!$D$5:$D$34,MATCH($A56,'Mène 3'!$B$5:$B$34,0),1),0) , _xlfn.IFNA(INDEX('Mène 3'!$B$5:$B$34,MATCH($A56,'Mène 3'!$D$5:$D$34,0),1),0))</f>
        <v>0</v>
      </c>
      <c r="J56" s="15" t="n">
        <f aca="false">SUM(_xlfn.IFNA(INDEX('Mène 3'!$F$5:$F$34,MATCH($A56,'Mène 3'!$B$5:$B$34,0),1),0) , _xlfn.IFNA(INDEX('Mène 3'!$G$5:$G$34,MATCH($A56,'Mène 3'!$D$5:$D$34,0),1),0))</f>
        <v>0</v>
      </c>
      <c r="K56" s="15" t="n">
        <f aca="false">SUM(_xlfn.IFNA(INDEX('Mène 3'!$G$5:$G$34,MATCH($A56,'Mène 3'!$B$5:$B$34,0),1),0) , _xlfn.IFNA(INDEX('Mène 3'!$F$5:$F$34,MATCH($A56,'Mène 3'!$D$5:$D$34,0),1),0))</f>
        <v>0</v>
      </c>
      <c r="L56" s="15" t="n">
        <f aca="false">SUM(_xlfn.IFNA(INDEX('Mène 4'!$D$5:$D$34,MATCH($A56,'Mène 4'!$B$5:$B$34,0),1),0) , _xlfn.IFNA(INDEX('Mène 4'!$B$5:$B$34,MATCH($A56,'Mène 4'!$D$5:$D$34,0),1),0))</f>
        <v>0</v>
      </c>
      <c r="M56" s="15" t="n">
        <f aca="false">SUM(_xlfn.IFNA(INDEX('Mène 4'!$F$5:$F$34,MATCH($A56,'Mène 4'!$B$5:$B$34,0),1),0) , _xlfn.IFNA(INDEX('Mène 4'!$G$5:$G$34,MATCH($A56,'Mène 4'!$D$5:$D$34,0),1),0))</f>
        <v>0</v>
      </c>
      <c r="N56" s="15" t="n">
        <f aca="false">SUM(_xlfn.IFNA(INDEX('Mène 4'!$G$5:$G$34,MATCH($A56,'Mène 4'!$B$5:$B$34,0),1),0) , _xlfn.IFNA(INDEX('Mène 4'!$F$5:$F$34,MATCH($A56,'Mène 4'!$D$5:$D$34,0),1),0))</f>
        <v>0</v>
      </c>
      <c r="O56" s="15" t="n">
        <f aca="false">SUM(_xlfn.IFNA(INDEX('Mène 5'!$D$5:$D$34,MATCH($A56,'Mène 5'!$B$5:$B$34,0),1),0) , _xlfn.IFNA(INDEX('Mène 5'!$B$5:$B$34,MATCH($A56,'Mène 5'!$D$5:$D$34,0),1),0))</f>
        <v>0</v>
      </c>
      <c r="P56" s="15" t="n">
        <f aca="false">SUM(_xlfn.IFNA(INDEX('Mène 5'!$F$5:$F$34,MATCH($A56,'Mène 5'!$B$5:$B$34,0),1),0) , _xlfn.IFNA(INDEX('Mène 5'!$G$5:$G$34,MATCH($A56,'Mène 5'!$D$5:$D$34,0),1),0))</f>
        <v>0</v>
      </c>
      <c r="Q56" s="15" t="n">
        <f aca="false">SUM(_xlfn.IFNA(INDEX('Mène 5'!$G$5:$G$34,MATCH($A56,'Mène 5'!$B$5:$B$34,0),1),0) , _xlfn.IFNA(INDEX('Mène 5'!$F$5:$F$34,MATCH($A56,'Mène 5'!$D$5:$D$34,0),1),0))</f>
        <v>0</v>
      </c>
    </row>
    <row r="57" customFormat="false" ht="18.55" hidden="false" customHeight="false" outlineLevel="0" collapsed="false">
      <c r="A57" s="14" t="n">
        <v>55</v>
      </c>
      <c r="B57" s="17"/>
      <c r="C57" s="15" t="n">
        <f aca="false">SUM(_xlfn.IFNA(INDEX('Mène 1'!$D$5:$D$34,MATCH($A57,'Mène 1'!$B$5:$B$34,0),1),0) , _xlfn.IFNA(INDEX('Mène 1'!$B$5:$B$34,MATCH($A57,'Mène 1'!$D$5:$D$34,0),1),0))</f>
        <v>0</v>
      </c>
      <c r="D57" s="15" t="n">
        <f aca="false">SUM(_xlfn.IFNA(INDEX('Mène 1'!$F$5:$F$34,MATCH($A57,'Mène 1'!$B$5:$B$34,0),1),0) , _xlfn.IFNA(INDEX('Mène 1'!$G$5:$G$34,MATCH($A57,'Mène 1'!$D$5:$D$34,0),1),0))</f>
        <v>0</v>
      </c>
      <c r="E57" s="15" t="n">
        <f aca="false">SUM(_xlfn.IFNA(INDEX('Mène 1'!$G$5:$G$34,MATCH($A57,'Mène 1'!$B$5:$B$34,0),1),0) , _xlfn.IFNA(INDEX('Mène 1'!$F$5:$F$34,MATCH($A57,'Mène 1'!$D$5:$D$34,0),1),0))</f>
        <v>0</v>
      </c>
      <c r="F57" s="15" t="n">
        <f aca="false">SUM(_xlfn.IFNA(INDEX('Mène 2'!$D$5:$D$34,MATCH($A57,'Mène 2'!$B$5:$B$34,0),1),0) , _xlfn.IFNA(INDEX('Mène 2'!$B$5:$B$34,MATCH($A57,'Mène 2'!$D$5:$D$34,0),1),0))</f>
        <v>0</v>
      </c>
      <c r="G57" s="15" t="n">
        <f aca="false">SUM(_xlfn.IFNA(INDEX('Mène 2'!$F$5:$F$34,MATCH($A57,'Mène 2'!$B$5:$B$34,0),1),0) , _xlfn.IFNA(INDEX('Mène 2'!$G$5:$G$34,MATCH($A57,'Mène 2'!$D$5:$D$34,0),1),0))</f>
        <v>0</v>
      </c>
      <c r="H57" s="15" t="n">
        <f aca="false">SUM(_xlfn.IFNA(INDEX('Mène 2'!$G$5:$G$34,MATCH($A57,'Mène 2'!$B$5:$B$34,0),1),0) , _xlfn.IFNA(INDEX('Mène 2'!$F$5:$F$34,MATCH($A57,'Mène 2'!$D$5:$D$34,0),1),0))</f>
        <v>0</v>
      </c>
      <c r="I57" s="15" t="n">
        <f aca="false">SUM(_xlfn.IFNA(INDEX('Mène 3'!$D$5:$D$34,MATCH($A57,'Mène 3'!$B$5:$B$34,0),1),0) , _xlfn.IFNA(INDEX('Mène 3'!$B$5:$B$34,MATCH($A57,'Mène 3'!$D$5:$D$34,0),1),0))</f>
        <v>0</v>
      </c>
      <c r="J57" s="15" t="n">
        <f aca="false">SUM(_xlfn.IFNA(INDEX('Mène 3'!$F$5:$F$34,MATCH($A57,'Mène 3'!$B$5:$B$34,0),1),0) , _xlfn.IFNA(INDEX('Mène 3'!$G$5:$G$34,MATCH($A57,'Mène 3'!$D$5:$D$34,0),1),0))</f>
        <v>0</v>
      </c>
      <c r="K57" s="15" t="n">
        <f aca="false">SUM(_xlfn.IFNA(INDEX('Mène 3'!$G$5:$G$34,MATCH($A57,'Mène 3'!$B$5:$B$34,0),1),0) , _xlfn.IFNA(INDEX('Mène 3'!$F$5:$F$34,MATCH($A57,'Mène 3'!$D$5:$D$34,0),1),0))</f>
        <v>0</v>
      </c>
      <c r="L57" s="15" t="n">
        <f aca="false">SUM(_xlfn.IFNA(INDEX('Mène 4'!$D$5:$D$34,MATCH($A57,'Mène 4'!$B$5:$B$34,0),1),0) , _xlfn.IFNA(INDEX('Mène 4'!$B$5:$B$34,MATCH($A57,'Mène 4'!$D$5:$D$34,0),1),0))</f>
        <v>0</v>
      </c>
      <c r="M57" s="15" t="n">
        <f aca="false">SUM(_xlfn.IFNA(INDEX('Mène 4'!$F$5:$F$34,MATCH($A57,'Mène 4'!$B$5:$B$34,0),1),0) , _xlfn.IFNA(INDEX('Mène 4'!$G$5:$G$34,MATCH($A57,'Mène 4'!$D$5:$D$34,0),1),0))</f>
        <v>0</v>
      </c>
      <c r="N57" s="15" t="n">
        <f aca="false">SUM(_xlfn.IFNA(INDEX('Mène 4'!$G$5:$G$34,MATCH($A57,'Mène 4'!$B$5:$B$34,0),1),0) , _xlfn.IFNA(INDEX('Mène 4'!$F$5:$F$34,MATCH($A57,'Mène 4'!$D$5:$D$34,0),1),0))</f>
        <v>0</v>
      </c>
      <c r="O57" s="15" t="n">
        <f aca="false">SUM(_xlfn.IFNA(INDEX('Mène 5'!$D$5:$D$34,MATCH($A57,'Mène 5'!$B$5:$B$34,0),1),0) , _xlfn.IFNA(INDEX('Mène 5'!$B$5:$B$34,MATCH($A57,'Mène 5'!$D$5:$D$34,0),1),0))</f>
        <v>0</v>
      </c>
      <c r="P57" s="15" t="n">
        <f aca="false">SUM(_xlfn.IFNA(INDEX('Mène 5'!$F$5:$F$34,MATCH($A57,'Mène 5'!$B$5:$B$34,0),1),0) , _xlfn.IFNA(INDEX('Mène 5'!$G$5:$G$34,MATCH($A57,'Mène 5'!$D$5:$D$34,0),1),0))</f>
        <v>0</v>
      </c>
      <c r="Q57" s="15" t="n">
        <f aca="false">SUM(_xlfn.IFNA(INDEX('Mène 5'!$G$5:$G$34,MATCH($A57,'Mène 5'!$B$5:$B$34,0),1),0) , _xlfn.IFNA(INDEX('Mène 5'!$F$5:$F$34,MATCH($A57,'Mène 5'!$D$5:$D$34,0),1),0))</f>
        <v>0</v>
      </c>
    </row>
    <row r="58" customFormat="false" ht="18.55" hidden="false" customHeight="false" outlineLevel="0" collapsed="false">
      <c r="A58" s="14" t="n">
        <v>56</v>
      </c>
      <c r="B58" s="17"/>
      <c r="C58" s="15" t="n">
        <f aca="false">SUM(_xlfn.IFNA(INDEX('Mène 1'!$D$5:$D$34,MATCH($A58,'Mène 1'!$B$5:$B$34,0),1),0) , _xlfn.IFNA(INDEX('Mène 1'!$B$5:$B$34,MATCH($A58,'Mène 1'!$D$5:$D$34,0),1),0))</f>
        <v>0</v>
      </c>
      <c r="D58" s="15" t="n">
        <f aca="false">SUM(_xlfn.IFNA(INDEX('Mène 1'!$F$5:$F$34,MATCH($A58,'Mène 1'!$B$5:$B$34,0),1),0) , _xlfn.IFNA(INDEX('Mène 1'!$G$5:$G$34,MATCH($A58,'Mène 1'!$D$5:$D$34,0),1),0))</f>
        <v>0</v>
      </c>
      <c r="E58" s="15" t="n">
        <f aca="false">SUM(_xlfn.IFNA(INDEX('Mène 1'!$G$5:$G$34,MATCH($A58,'Mène 1'!$B$5:$B$34,0),1),0) , _xlfn.IFNA(INDEX('Mène 1'!$F$5:$F$34,MATCH($A58,'Mène 1'!$D$5:$D$34,0),1),0))</f>
        <v>0</v>
      </c>
      <c r="F58" s="15" t="n">
        <f aca="false">SUM(_xlfn.IFNA(INDEX('Mène 2'!$D$5:$D$34,MATCH($A58,'Mène 2'!$B$5:$B$34,0),1),0) , _xlfn.IFNA(INDEX('Mène 2'!$B$5:$B$34,MATCH($A58,'Mène 2'!$D$5:$D$34,0),1),0))</f>
        <v>0</v>
      </c>
      <c r="G58" s="15" t="n">
        <f aca="false">SUM(_xlfn.IFNA(INDEX('Mène 2'!$F$5:$F$34,MATCH($A58,'Mène 2'!$B$5:$B$34,0),1),0) , _xlfn.IFNA(INDEX('Mène 2'!$G$5:$G$34,MATCH($A58,'Mène 2'!$D$5:$D$34,0),1),0))</f>
        <v>0</v>
      </c>
      <c r="H58" s="15" t="n">
        <f aca="false">SUM(_xlfn.IFNA(INDEX('Mène 2'!$G$5:$G$34,MATCH($A58,'Mène 2'!$B$5:$B$34,0),1),0) , _xlfn.IFNA(INDEX('Mène 2'!$F$5:$F$34,MATCH($A58,'Mène 2'!$D$5:$D$34,0),1),0))</f>
        <v>0</v>
      </c>
      <c r="I58" s="15" t="n">
        <f aca="false">SUM(_xlfn.IFNA(INDEX('Mène 3'!$D$5:$D$34,MATCH($A58,'Mène 3'!$B$5:$B$34,0),1),0) , _xlfn.IFNA(INDEX('Mène 3'!$B$5:$B$34,MATCH($A58,'Mène 3'!$D$5:$D$34,0),1),0))</f>
        <v>0</v>
      </c>
      <c r="J58" s="15" t="n">
        <f aca="false">SUM(_xlfn.IFNA(INDEX('Mène 3'!$F$5:$F$34,MATCH($A58,'Mène 3'!$B$5:$B$34,0),1),0) , _xlfn.IFNA(INDEX('Mène 3'!$G$5:$G$34,MATCH($A58,'Mène 3'!$D$5:$D$34,0),1),0))</f>
        <v>0</v>
      </c>
      <c r="K58" s="15" t="n">
        <f aca="false">SUM(_xlfn.IFNA(INDEX('Mène 3'!$G$5:$G$34,MATCH($A58,'Mène 3'!$B$5:$B$34,0),1),0) , _xlfn.IFNA(INDEX('Mène 3'!$F$5:$F$34,MATCH($A58,'Mène 3'!$D$5:$D$34,0),1),0))</f>
        <v>0</v>
      </c>
      <c r="L58" s="15" t="n">
        <f aca="false">SUM(_xlfn.IFNA(INDEX('Mène 4'!$D$5:$D$34,MATCH($A58,'Mène 4'!$B$5:$B$34,0),1),0) , _xlfn.IFNA(INDEX('Mène 4'!$B$5:$B$34,MATCH($A58,'Mène 4'!$D$5:$D$34,0),1),0))</f>
        <v>0</v>
      </c>
      <c r="M58" s="15" t="n">
        <f aca="false">SUM(_xlfn.IFNA(INDEX('Mène 4'!$F$5:$F$34,MATCH($A58,'Mène 4'!$B$5:$B$34,0),1),0) , _xlfn.IFNA(INDEX('Mène 4'!$G$5:$G$34,MATCH($A58,'Mène 4'!$D$5:$D$34,0),1),0))</f>
        <v>0</v>
      </c>
      <c r="N58" s="15" t="n">
        <f aca="false">SUM(_xlfn.IFNA(INDEX('Mène 4'!$G$5:$G$34,MATCH($A58,'Mène 4'!$B$5:$B$34,0),1),0) , _xlfn.IFNA(INDEX('Mène 4'!$F$5:$F$34,MATCH($A58,'Mène 4'!$D$5:$D$34,0),1),0))</f>
        <v>0</v>
      </c>
      <c r="O58" s="15" t="n">
        <f aca="false">SUM(_xlfn.IFNA(INDEX('Mène 5'!$D$5:$D$34,MATCH($A58,'Mène 5'!$B$5:$B$34,0),1),0) , _xlfn.IFNA(INDEX('Mène 5'!$B$5:$B$34,MATCH($A58,'Mène 5'!$D$5:$D$34,0),1),0))</f>
        <v>0</v>
      </c>
      <c r="P58" s="15" t="n">
        <f aca="false">SUM(_xlfn.IFNA(INDEX('Mène 5'!$F$5:$F$34,MATCH($A58,'Mène 5'!$B$5:$B$34,0),1),0) , _xlfn.IFNA(INDEX('Mène 5'!$G$5:$G$34,MATCH($A58,'Mène 5'!$D$5:$D$34,0),1),0))</f>
        <v>0</v>
      </c>
      <c r="Q58" s="15" t="n">
        <f aca="false">SUM(_xlfn.IFNA(INDEX('Mène 5'!$G$5:$G$34,MATCH($A58,'Mène 5'!$B$5:$B$34,0),1),0) , _xlfn.IFNA(INDEX('Mène 5'!$F$5:$F$34,MATCH($A58,'Mène 5'!$D$5:$D$34,0),1),0))</f>
        <v>0</v>
      </c>
    </row>
    <row r="59" customFormat="false" ht="18.55" hidden="false" customHeight="false" outlineLevel="0" collapsed="false">
      <c r="A59" s="14" t="n">
        <v>57</v>
      </c>
      <c r="B59" s="17"/>
      <c r="C59" s="15" t="n">
        <f aca="false">SUM(_xlfn.IFNA(INDEX('Mène 1'!$D$5:$D$34,MATCH($A59,'Mène 1'!$B$5:$B$34,0),1),0) , _xlfn.IFNA(INDEX('Mène 1'!$B$5:$B$34,MATCH($A59,'Mène 1'!$D$5:$D$34,0),1),0))</f>
        <v>0</v>
      </c>
      <c r="D59" s="15" t="n">
        <f aca="false">SUM(_xlfn.IFNA(INDEX('Mène 1'!$F$5:$F$34,MATCH($A59,'Mène 1'!$B$5:$B$34,0),1),0) , _xlfn.IFNA(INDEX('Mène 1'!$G$5:$G$34,MATCH($A59,'Mène 1'!$D$5:$D$34,0),1),0))</f>
        <v>0</v>
      </c>
      <c r="E59" s="15" t="n">
        <f aca="false">SUM(_xlfn.IFNA(INDEX('Mène 1'!$G$5:$G$34,MATCH($A59,'Mène 1'!$B$5:$B$34,0),1),0) , _xlfn.IFNA(INDEX('Mène 1'!$F$5:$F$34,MATCH($A59,'Mène 1'!$D$5:$D$34,0),1),0))</f>
        <v>0</v>
      </c>
      <c r="F59" s="15" t="n">
        <f aca="false">SUM(_xlfn.IFNA(INDEX('Mène 2'!$D$5:$D$34,MATCH($A59,'Mène 2'!$B$5:$B$34,0),1),0) , _xlfn.IFNA(INDEX('Mène 2'!$B$5:$B$34,MATCH($A59,'Mène 2'!$D$5:$D$34,0),1),0))</f>
        <v>0</v>
      </c>
      <c r="G59" s="15" t="n">
        <f aca="false">SUM(_xlfn.IFNA(INDEX('Mène 2'!$F$5:$F$34,MATCH($A59,'Mène 2'!$B$5:$B$34,0),1),0) , _xlfn.IFNA(INDEX('Mène 2'!$G$5:$G$34,MATCH($A59,'Mène 2'!$D$5:$D$34,0),1),0))</f>
        <v>0</v>
      </c>
      <c r="H59" s="15" t="n">
        <f aca="false">SUM(_xlfn.IFNA(INDEX('Mène 2'!$G$5:$G$34,MATCH($A59,'Mène 2'!$B$5:$B$34,0),1),0) , _xlfn.IFNA(INDEX('Mène 2'!$F$5:$F$34,MATCH($A59,'Mène 2'!$D$5:$D$34,0),1),0))</f>
        <v>0</v>
      </c>
      <c r="I59" s="15" t="n">
        <f aca="false">SUM(_xlfn.IFNA(INDEX('Mène 3'!$D$5:$D$34,MATCH($A59,'Mène 3'!$B$5:$B$34,0),1),0) , _xlfn.IFNA(INDEX('Mène 3'!$B$5:$B$34,MATCH($A59,'Mène 3'!$D$5:$D$34,0),1),0))</f>
        <v>0</v>
      </c>
      <c r="J59" s="15" t="n">
        <f aca="false">SUM(_xlfn.IFNA(INDEX('Mène 3'!$F$5:$F$34,MATCH($A59,'Mène 3'!$B$5:$B$34,0),1),0) , _xlfn.IFNA(INDEX('Mène 3'!$G$5:$G$34,MATCH($A59,'Mène 3'!$D$5:$D$34,0),1),0))</f>
        <v>0</v>
      </c>
      <c r="K59" s="15" t="n">
        <f aca="false">SUM(_xlfn.IFNA(INDEX('Mène 3'!$G$5:$G$34,MATCH($A59,'Mène 3'!$B$5:$B$34,0),1),0) , _xlfn.IFNA(INDEX('Mène 3'!$F$5:$F$34,MATCH($A59,'Mène 3'!$D$5:$D$34,0),1),0))</f>
        <v>0</v>
      </c>
      <c r="L59" s="15" t="n">
        <f aca="false">SUM(_xlfn.IFNA(INDEX('Mène 4'!$D$5:$D$34,MATCH($A59,'Mène 4'!$B$5:$B$34,0),1),0) , _xlfn.IFNA(INDEX('Mène 4'!$B$5:$B$34,MATCH($A59,'Mène 4'!$D$5:$D$34,0),1),0))</f>
        <v>0</v>
      </c>
      <c r="M59" s="15" t="n">
        <f aca="false">SUM(_xlfn.IFNA(INDEX('Mène 4'!$F$5:$F$34,MATCH($A59,'Mène 4'!$B$5:$B$34,0),1),0) , _xlfn.IFNA(INDEX('Mène 4'!$G$5:$G$34,MATCH($A59,'Mène 4'!$D$5:$D$34,0),1),0))</f>
        <v>0</v>
      </c>
      <c r="N59" s="15" t="n">
        <f aca="false">SUM(_xlfn.IFNA(INDEX('Mène 4'!$G$5:$G$34,MATCH($A59,'Mène 4'!$B$5:$B$34,0),1),0) , _xlfn.IFNA(INDEX('Mène 4'!$F$5:$F$34,MATCH($A59,'Mène 4'!$D$5:$D$34,0),1),0))</f>
        <v>0</v>
      </c>
      <c r="O59" s="15" t="n">
        <f aca="false">SUM(_xlfn.IFNA(INDEX('Mène 5'!$D$5:$D$34,MATCH($A59,'Mène 5'!$B$5:$B$34,0),1),0) , _xlfn.IFNA(INDEX('Mène 5'!$B$5:$B$34,MATCH($A59,'Mène 5'!$D$5:$D$34,0),1),0))</f>
        <v>0</v>
      </c>
      <c r="P59" s="15" t="n">
        <f aca="false">SUM(_xlfn.IFNA(INDEX('Mène 5'!$F$5:$F$34,MATCH($A59,'Mène 5'!$B$5:$B$34,0),1),0) , _xlfn.IFNA(INDEX('Mène 5'!$G$5:$G$34,MATCH($A59,'Mène 5'!$D$5:$D$34,0),1),0))</f>
        <v>0</v>
      </c>
      <c r="Q59" s="15" t="n">
        <f aca="false">SUM(_xlfn.IFNA(INDEX('Mène 5'!$G$5:$G$34,MATCH($A59,'Mène 5'!$B$5:$B$34,0),1),0) , _xlfn.IFNA(INDEX('Mène 5'!$F$5:$F$34,MATCH($A59,'Mène 5'!$D$5:$D$34,0),1),0))</f>
        <v>0</v>
      </c>
    </row>
    <row r="60" customFormat="false" ht="18.55" hidden="false" customHeight="false" outlineLevel="0" collapsed="false">
      <c r="A60" s="14" t="n">
        <v>58</v>
      </c>
      <c r="B60" s="17"/>
      <c r="C60" s="15" t="n">
        <f aca="false">SUM(_xlfn.IFNA(INDEX('Mène 1'!$D$5:$D$34,MATCH($A60,'Mène 1'!$B$5:$B$34,0),1),0) , _xlfn.IFNA(INDEX('Mène 1'!$B$5:$B$34,MATCH($A60,'Mène 1'!$D$5:$D$34,0),1),0))</f>
        <v>0</v>
      </c>
      <c r="D60" s="15" t="n">
        <f aca="false">SUM(_xlfn.IFNA(INDEX('Mène 1'!$F$5:$F$34,MATCH($A60,'Mène 1'!$B$5:$B$34,0),1),0) , _xlfn.IFNA(INDEX('Mène 1'!$G$5:$G$34,MATCH($A60,'Mène 1'!$D$5:$D$34,0),1),0))</f>
        <v>0</v>
      </c>
      <c r="E60" s="15" t="n">
        <f aca="false">SUM(_xlfn.IFNA(INDEX('Mène 1'!$G$5:$G$34,MATCH($A60,'Mène 1'!$B$5:$B$34,0),1),0) , _xlfn.IFNA(INDEX('Mène 1'!$F$5:$F$34,MATCH($A60,'Mène 1'!$D$5:$D$34,0),1),0))</f>
        <v>0</v>
      </c>
      <c r="F60" s="15" t="n">
        <f aca="false">SUM(_xlfn.IFNA(INDEX('Mène 2'!$D$5:$D$34,MATCH($A60,'Mène 2'!$B$5:$B$34,0),1),0) , _xlfn.IFNA(INDEX('Mène 2'!$B$5:$B$34,MATCH($A60,'Mène 2'!$D$5:$D$34,0),1),0))</f>
        <v>0</v>
      </c>
      <c r="G60" s="15" t="n">
        <f aca="false">SUM(_xlfn.IFNA(INDEX('Mène 2'!$F$5:$F$34,MATCH($A60,'Mène 2'!$B$5:$B$34,0),1),0) , _xlfn.IFNA(INDEX('Mène 2'!$G$5:$G$34,MATCH($A60,'Mène 2'!$D$5:$D$34,0),1),0))</f>
        <v>0</v>
      </c>
      <c r="H60" s="15" t="n">
        <f aca="false">SUM(_xlfn.IFNA(INDEX('Mène 2'!$G$5:$G$34,MATCH($A60,'Mène 2'!$B$5:$B$34,0),1),0) , _xlfn.IFNA(INDEX('Mène 2'!$F$5:$F$34,MATCH($A60,'Mène 2'!$D$5:$D$34,0),1),0))</f>
        <v>0</v>
      </c>
      <c r="I60" s="15" t="n">
        <f aca="false">SUM(_xlfn.IFNA(INDEX('Mène 3'!$D$5:$D$34,MATCH($A60,'Mène 3'!$B$5:$B$34,0),1),0) , _xlfn.IFNA(INDEX('Mène 3'!$B$5:$B$34,MATCH($A60,'Mène 3'!$D$5:$D$34,0),1),0))</f>
        <v>0</v>
      </c>
      <c r="J60" s="15" t="n">
        <f aca="false">SUM(_xlfn.IFNA(INDEX('Mène 3'!$F$5:$F$34,MATCH($A60,'Mène 3'!$B$5:$B$34,0),1),0) , _xlfn.IFNA(INDEX('Mène 3'!$G$5:$G$34,MATCH($A60,'Mène 3'!$D$5:$D$34,0),1),0))</f>
        <v>0</v>
      </c>
      <c r="K60" s="15" t="n">
        <f aca="false">SUM(_xlfn.IFNA(INDEX('Mène 3'!$G$5:$G$34,MATCH($A60,'Mène 3'!$B$5:$B$34,0),1),0) , _xlfn.IFNA(INDEX('Mène 3'!$F$5:$F$34,MATCH($A60,'Mène 3'!$D$5:$D$34,0),1),0))</f>
        <v>0</v>
      </c>
      <c r="L60" s="15" t="n">
        <f aca="false">SUM(_xlfn.IFNA(INDEX('Mène 4'!$D$5:$D$34,MATCH($A60,'Mène 4'!$B$5:$B$34,0),1),0) , _xlfn.IFNA(INDEX('Mène 4'!$B$5:$B$34,MATCH($A60,'Mène 4'!$D$5:$D$34,0),1),0))</f>
        <v>0</v>
      </c>
      <c r="M60" s="15" t="n">
        <f aca="false">SUM(_xlfn.IFNA(INDEX('Mène 4'!$F$5:$F$34,MATCH($A60,'Mène 4'!$B$5:$B$34,0),1),0) , _xlfn.IFNA(INDEX('Mène 4'!$G$5:$G$34,MATCH($A60,'Mène 4'!$D$5:$D$34,0),1),0))</f>
        <v>0</v>
      </c>
      <c r="N60" s="15" t="n">
        <f aca="false">SUM(_xlfn.IFNA(INDEX('Mène 4'!$G$5:$G$34,MATCH($A60,'Mène 4'!$B$5:$B$34,0),1),0) , _xlfn.IFNA(INDEX('Mène 4'!$F$5:$F$34,MATCH($A60,'Mène 4'!$D$5:$D$34,0),1),0))</f>
        <v>0</v>
      </c>
      <c r="O60" s="15" t="n">
        <f aca="false">SUM(_xlfn.IFNA(INDEX('Mène 5'!$D$5:$D$34,MATCH($A60,'Mène 5'!$B$5:$B$34,0),1),0) , _xlfn.IFNA(INDEX('Mène 5'!$B$5:$B$34,MATCH($A60,'Mène 5'!$D$5:$D$34,0),1),0))</f>
        <v>0</v>
      </c>
      <c r="P60" s="15" t="n">
        <f aca="false">SUM(_xlfn.IFNA(INDEX('Mène 5'!$F$5:$F$34,MATCH($A60,'Mène 5'!$B$5:$B$34,0),1),0) , _xlfn.IFNA(INDEX('Mène 5'!$G$5:$G$34,MATCH($A60,'Mène 5'!$D$5:$D$34,0),1),0))</f>
        <v>0</v>
      </c>
      <c r="Q60" s="15" t="n">
        <f aca="false">SUM(_xlfn.IFNA(INDEX('Mène 5'!$G$5:$G$34,MATCH($A60,'Mène 5'!$B$5:$B$34,0),1),0) , _xlfn.IFNA(INDEX('Mène 5'!$F$5:$F$34,MATCH($A60,'Mène 5'!$D$5:$D$34,0),1),0))</f>
        <v>0</v>
      </c>
    </row>
    <row r="61" customFormat="false" ht="18.55" hidden="false" customHeight="false" outlineLevel="0" collapsed="false">
      <c r="A61" s="14" t="n">
        <v>59</v>
      </c>
      <c r="B61" s="17"/>
      <c r="C61" s="15" t="n">
        <f aca="false">SUM(_xlfn.IFNA(INDEX('Mène 1'!$D$5:$D$34,MATCH($A61,'Mène 1'!$B$5:$B$34,0),1),0) , _xlfn.IFNA(INDEX('Mène 1'!$B$5:$B$34,MATCH($A61,'Mène 1'!$D$5:$D$34,0),1),0))</f>
        <v>0</v>
      </c>
      <c r="D61" s="15" t="n">
        <f aca="false">SUM(_xlfn.IFNA(INDEX('Mène 1'!$F$5:$F$34,MATCH($A61,'Mène 1'!$B$5:$B$34,0),1),0) , _xlfn.IFNA(INDEX('Mène 1'!$G$5:$G$34,MATCH($A61,'Mène 1'!$D$5:$D$34,0),1),0))</f>
        <v>0</v>
      </c>
      <c r="E61" s="15" t="n">
        <f aca="false">SUM(_xlfn.IFNA(INDEX('Mène 1'!$G$5:$G$34,MATCH($A61,'Mène 1'!$B$5:$B$34,0),1),0) , _xlfn.IFNA(INDEX('Mène 1'!$F$5:$F$34,MATCH($A61,'Mène 1'!$D$5:$D$34,0),1),0))</f>
        <v>0</v>
      </c>
      <c r="F61" s="15" t="n">
        <f aca="false">SUM(_xlfn.IFNA(INDEX('Mène 2'!$D$5:$D$34,MATCH($A61,'Mène 2'!$B$5:$B$34,0),1),0) , _xlfn.IFNA(INDEX('Mène 2'!$B$5:$B$34,MATCH($A61,'Mène 2'!$D$5:$D$34,0),1),0))</f>
        <v>0</v>
      </c>
      <c r="G61" s="15" t="n">
        <f aca="false">SUM(_xlfn.IFNA(INDEX('Mène 2'!$F$5:$F$34,MATCH($A61,'Mène 2'!$B$5:$B$34,0),1),0) , _xlfn.IFNA(INDEX('Mène 2'!$G$5:$G$34,MATCH($A61,'Mène 2'!$D$5:$D$34,0),1),0))</f>
        <v>0</v>
      </c>
      <c r="H61" s="15" t="n">
        <f aca="false">SUM(_xlfn.IFNA(INDEX('Mène 2'!$G$5:$G$34,MATCH($A61,'Mène 2'!$B$5:$B$34,0),1),0) , _xlfn.IFNA(INDEX('Mène 2'!$F$5:$F$34,MATCH($A61,'Mène 2'!$D$5:$D$34,0),1),0))</f>
        <v>0</v>
      </c>
      <c r="I61" s="15" t="n">
        <f aca="false">SUM(_xlfn.IFNA(INDEX('Mène 3'!$D$5:$D$34,MATCH($A61,'Mène 3'!$B$5:$B$34,0),1),0) , _xlfn.IFNA(INDEX('Mène 3'!$B$5:$B$34,MATCH($A61,'Mène 3'!$D$5:$D$34,0),1),0))</f>
        <v>0</v>
      </c>
      <c r="J61" s="15" t="n">
        <f aca="false">SUM(_xlfn.IFNA(INDEX('Mène 3'!$F$5:$F$34,MATCH($A61,'Mène 3'!$B$5:$B$34,0),1),0) , _xlfn.IFNA(INDEX('Mène 3'!$G$5:$G$34,MATCH($A61,'Mène 3'!$D$5:$D$34,0),1),0))</f>
        <v>0</v>
      </c>
      <c r="K61" s="15" t="n">
        <f aca="false">SUM(_xlfn.IFNA(INDEX('Mène 3'!$G$5:$G$34,MATCH($A61,'Mène 3'!$B$5:$B$34,0),1),0) , _xlfn.IFNA(INDEX('Mène 3'!$F$5:$F$34,MATCH($A61,'Mène 3'!$D$5:$D$34,0),1),0))</f>
        <v>0</v>
      </c>
      <c r="L61" s="15" t="n">
        <f aca="false">SUM(_xlfn.IFNA(INDEX('Mène 4'!$D$5:$D$34,MATCH($A61,'Mène 4'!$B$5:$B$34,0),1),0) , _xlfn.IFNA(INDEX('Mène 4'!$B$5:$B$34,MATCH($A61,'Mène 4'!$D$5:$D$34,0),1),0))</f>
        <v>0</v>
      </c>
      <c r="M61" s="15" t="n">
        <f aca="false">SUM(_xlfn.IFNA(INDEX('Mène 4'!$F$5:$F$34,MATCH($A61,'Mène 4'!$B$5:$B$34,0),1),0) , _xlfn.IFNA(INDEX('Mène 4'!$G$5:$G$34,MATCH($A61,'Mène 4'!$D$5:$D$34,0),1),0))</f>
        <v>0</v>
      </c>
      <c r="N61" s="15" t="n">
        <f aca="false">SUM(_xlfn.IFNA(INDEX('Mène 4'!$G$5:$G$34,MATCH($A61,'Mène 4'!$B$5:$B$34,0),1),0) , _xlfn.IFNA(INDEX('Mène 4'!$F$5:$F$34,MATCH($A61,'Mène 4'!$D$5:$D$34,0),1),0))</f>
        <v>0</v>
      </c>
      <c r="O61" s="15" t="n">
        <f aca="false">SUM(_xlfn.IFNA(INDEX('Mène 5'!$D$5:$D$34,MATCH($A61,'Mène 5'!$B$5:$B$34,0),1),0) , _xlfn.IFNA(INDEX('Mène 5'!$B$5:$B$34,MATCH($A61,'Mène 5'!$D$5:$D$34,0),1),0))</f>
        <v>0</v>
      </c>
      <c r="P61" s="15" t="n">
        <f aca="false">SUM(_xlfn.IFNA(INDEX('Mène 5'!$F$5:$F$34,MATCH($A61,'Mène 5'!$B$5:$B$34,0),1),0) , _xlfn.IFNA(INDEX('Mène 5'!$G$5:$G$34,MATCH($A61,'Mène 5'!$D$5:$D$34,0),1),0))</f>
        <v>0</v>
      </c>
      <c r="Q61" s="15" t="n">
        <f aca="false">SUM(_xlfn.IFNA(INDEX('Mène 5'!$G$5:$G$34,MATCH($A61,'Mène 5'!$B$5:$B$34,0),1),0) , _xlfn.IFNA(INDEX('Mène 5'!$F$5:$F$34,MATCH($A61,'Mène 5'!$D$5:$D$34,0),1),0))</f>
        <v>0</v>
      </c>
    </row>
    <row r="62" customFormat="false" ht="18.55" hidden="false" customHeight="false" outlineLevel="0" collapsed="false">
      <c r="A62" s="14" t="n">
        <v>60</v>
      </c>
      <c r="B62" s="17"/>
      <c r="C62" s="15" t="n">
        <f aca="false">SUM(_xlfn.IFNA(INDEX('Mène 1'!$D$5:$D$34,MATCH($A62,'Mène 1'!$B$5:$B$34,0),1),0) , _xlfn.IFNA(INDEX('Mène 1'!$B$5:$B$34,MATCH($A62,'Mène 1'!$D$5:$D$34,0),1),0))</f>
        <v>0</v>
      </c>
      <c r="D62" s="15" t="n">
        <f aca="false">SUM(_xlfn.IFNA(INDEX('Mène 1'!$F$5:$F$34,MATCH($A62,'Mène 1'!$B$5:$B$34,0),1),0) , _xlfn.IFNA(INDEX('Mène 1'!$G$5:$G$34,MATCH($A62,'Mène 1'!$D$5:$D$34,0),1),0))</f>
        <v>0</v>
      </c>
      <c r="E62" s="15" t="n">
        <f aca="false">SUM(_xlfn.IFNA(INDEX('Mène 1'!$G$5:$G$34,MATCH($A62,'Mène 1'!$B$5:$B$34,0),1),0) , _xlfn.IFNA(INDEX('Mène 1'!$F$5:$F$34,MATCH($A62,'Mène 1'!$D$5:$D$34,0),1),0))</f>
        <v>0</v>
      </c>
      <c r="F62" s="15" t="n">
        <f aca="false">SUM(_xlfn.IFNA(INDEX('Mène 2'!$D$5:$D$34,MATCH($A62,'Mène 2'!$B$5:$B$34,0),1),0) , _xlfn.IFNA(INDEX('Mène 2'!$B$5:$B$34,MATCH($A62,'Mène 2'!$D$5:$D$34,0),1),0))</f>
        <v>0</v>
      </c>
      <c r="G62" s="15" t="n">
        <f aca="false">SUM(_xlfn.IFNA(INDEX('Mène 2'!$F$5:$F$34,MATCH($A62,'Mène 2'!$B$5:$B$34,0),1),0) , _xlfn.IFNA(INDEX('Mène 2'!$G$5:$G$34,MATCH($A62,'Mène 2'!$D$5:$D$34,0),1),0))</f>
        <v>0</v>
      </c>
      <c r="H62" s="15" t="n">
        <f aca="false">SUM(_xlfn.IFNA(INDEX('Mène 2'!$G$5:$G$34,MATCH($A62,'Mène 2'!$B$5:$B$34,0),1),0) , _xlfn.IFNA(INDEX('Mène 2'!$F$5:$F$34,MATCH($A62,'Mène 2'!$D$5:$D$34,0),1),0))</f>
        <v>0</v>
      </c>
      <c r="I62" s="15" t="n">
        <f aca="false">SUM(_xlfn.IFNA(INDEX('Mène 3'!$D$5:$D$34,MATCH($A62,'Mène 3'!$B$5:$B$34,0),1),0) , _xlfn.IFNA(INDEX('Mène 3'!$B$5:$B$34,MATCH($A62,'Mène 3'!$D$5:$D$34,0),1),0))</f>
        <v>0</v>
      </c>
      <c r="J62" s="15" t="n">
        <f aca="false">SUM(_xlfn.IFNA(INDEX('Mène 3'!$F$5:$F$34,MATCH($A62,'Mène 3'!$B$5:$B$34,0),1),0) , _xlfn.IFNA(INDEX('Mène 3'!$G$5:$G$34,MATCH($A62,'Mène 3'!$D$5:$D$34,0),1),0))</f>
        <v>0</v>
      </c>
      <c r="K62" s="15" t="n">
        <f aca="false">SUM(_xlfn.IFNA(INDEX('Mène 3'!$G$5:$G$34,MATCH($A62,'Mène 3'!$B$5:$B$34,0),1),0) , _xlfn.IFNA(INDEX('Mène 3'!$F$5:$F$34,MATCH($A62,'Mène 3'!$D$5:$D$34,0),1),0))</f>
        <v>0</v>
      </c>
      <c r="L62" s="15" t="n">
        <f aca="false">SUM(_xlfn.IFNA(INDEX('Mène 4'!$D$5:$D$34,MATCH($A62,'Mène 4'!$B$5:$B$34,0),1),0) , _xlfn.IFNA(INDEX('Mène 4'!$B$5:$B$34,MATCH($A62,'Mène 4'!$D$5:$D$34,0),1),0))</f>
        <v>0</v>
      </c>
      <c r="M62" s="15" t="n">
        <f aca="false">SUM(_xlfn.IFNA(INDEX('Mène 4'!$F$5:$F$34,MATCH($A62,'Mène 4'!$B$5:$B$34,0),1),0) , _xlfn.IFNA(INDEX('Mène 4'!$G$5:$G$34,MATCH($A62,'Mène 4'!$D$5:$D$34,0),1),0))</f>
        <v>0</v>
      </c>
      <c r="N62" s="15" t="n">
        <f aca="false">SUM(_xlfn.IFNA(INDEX('Mène 4'!$G$5:$G$34,MATCH($A62,'Mène 4'!$B$5:$B$34,0),1),0) , _xlfn.IFNA(INDEX('Mène 4'!$F$5:$F$34,MATCH($A62,'Mène 4'!$D$5:$D$34,0),1),0))</f>
        <v>0</v>
      </c>
      <c r="O62" s="15" t="n">
        <f aca="false">SUM(_xlfn.IFNA(INDEX('Mène 5'!$D$5:$D$34,MATCH($A62,'Mène 5'!$B$5:$B$34,0),1),0) , _xlfn.IFNA(INDEX('Mène 5'!$B$5:$B$34,MATCH($A62,'Mène 5'!$D$5:$D$34,0),1),0))</f>
        <v>0</v>
      </c>
      <c r="P62" s="15" t="n">
        <f aca="false">SUM(_xlfn.IFNA(INDEX('Mène 5'!$F$5:$F$34,MATCH($A62,'Mène 5'!$B$5:$B$34,0),1),0) , _xlfn.IFNA(INDEX('Mène 5'!$G$5:$G$34,MATCH($A62,'Mène 5'!$D$5:$D$34,0),1),0))</f>
        <v>0</v>
      </c>
      <c r="Q62" s="15" t="n">
        <f aca="false">SUM(_xlfn.IFNA(INDEX('Mène 5'!$G$5:$G$34,MATCH($A62,'Mène 5'!$B$5:$B$34,0),1),0) , _xlfn.IFNA(INDEX('Mène 5'!$F$5:$F$34,MATCH($A62,'Mène 5'!$D$5:$D$34,0),1),0))</f>
        <v>0</v>
      </c>
    </row>
  </sheetData>
  <mergeCells count="6">
    <mergeCell ref="A1:B1"/>
    <mergeCell ref="C1:E1"/>
    <mergeCell ref="F1:H1"/>
    <mergeCell ref="I1:K1"/>
    <mergeCell ref="L1:N1"/>
    <mergeCell ref="O1:Q1"/>
  </mergeCells>
  <conditionalFormatting sqref="F3:F62">
    <cfRule type="expression" priority="2" aboveAverage="0" equalAverage="0" bottom="0" percent="0" rank="0" text="" dxfId="1">
      <formula>AND(Équipe!$F3=Équipe!$C3,Équipe!$F3&lt;&gt;0)</formula>
    </cfRule>
  </conditionalFormatting>
  <conditionalFormatting sqref="I3:I62">
    <cfRule type="expression" priority="3" aboveAverage="0" equalAverage="0" bottom="0" percent="0" rank="0" text="" dxfId="1">
      <formula>AND(OR(Équipe!$I3=Équipe!$C3,Équipe!$I3=Équipe!$F3),Équipe!$I3&lt;&gt;0)</formula>
    </cfRule>
  </conditionalFormatting>
  <conditionalFormatting sqref="L3:L62">
    <cfRule type="expression" priority="4" aboveAverage="0" equalAverage="0" bottom="0" percent="0" rank="0" text="" dxfId="1">
      <formula>AND(OR(Équipe!$L3=Équipe!$C3,Équipe!$L3=Équipe!$F3,Équipe!$L3=Équipe!$I3),Équipe!$L3&lt;&gt;0)</formula>
    </cfRule>
  </conditionalFormatting>
  <conditionalFormatting sqref="O3:O62">
    <cfRule type="expression" priority="5" aboveAverage="0" equalAverage="0" bottom="0" percent="0" rank="0" text="" dxfId="1">
      <formula>AND(OR(Équipe!$O3=Équipe!$C3,Équipe!$O3=Équipe!$F3,Équipe!$O3=Équipe!$I3,Équipe!$O3=Équipe!$L3),Équipe!$O3&lt;&gt;0)</formula>
    </cfRule>
  </conditionalFormatting>
  <conditionalFormatting sqref="C3:Q62">
    <cfRule type="expression" priority="6" aboveAverage="0" equalAverage="0" bottom="0" percent="0" rank="0" text="" dxfId="2">
      <formula>Équipe!$B3=""</formula>
    </cfRule>
  </conditionalFormatting>
  <conditionalFormatting sqref="D3:D62 G3:G62 J3:J62 M3:M62 P3:P62">
    <cfRule type="cellIs" priority="7" operator="equal" aboveAverage="0" equalAverage="0" bottom="0" percent="0" rank="0" text="" dxfId="3">
      <formula>13</formula>
    </cfRule>
  </conditionalFormatting>
  <conditionalFormatting sqref="E3:E62 H3:H62 K3:K62 N3:N62 Q3:Q62">
    <cfRule type="cellIs" priority="8" operator="equal" aboveAverage="0" equalAverage="0" bottom="0" percent="0" rank="0" text="" dxfId="1">
      <formula>13</formula>
    </cfRule>
  </conditionalFormatting>
  <conditionalFormatting sqref="B4:B62">
    <cfRule type="cellIs" priority="9" operator="equal" aboveAverage="0" equalAverage="0" bottom="0" percent="0" rank="0" text="" dxfId="4">
      <formula>""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3" activeCellId="0" sqref="A3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72.59"/>
    <col collapsed="false" customWidth="true" hidden="false" outlineLevel="0" max="3" min="3" style="1" width="15.27"/>
    <col collapsed="false" customWidth="true" hidden="false" outlineLevel="0" max="4" min="4" style="1" width="14.04"/>
    <col collapsed="false" customWidth="true" hidden="false" outlineLevel="0" max="5" min="5" style="1" width="29.52"/>
    <col collapsed="false" customWidth="true" hidden="false" outlineLevel="0" max="6" min="6" style="1" width="31.93"/>
    <col collapsed="false" customWidth="true" hidden="false" outlineLevel="0" max="9" min="7" style="1" width="16.14"/>
    <col collapsed="false" customWidth="true" hidden="false" outlineLevel="0" max="11" min="11" style="1" width="26.03"/>
  </cols>
  <sheetData>
    <row r="1" customFormat="false" ht="24.45" hidden="false" customHeight="false" outlineLevel="0" collapsed="false">
      <c r="A1" s="18" t="str">
        <f aca="false">Équipe!A1</f>
        <v>Équipe</v>
      </c>
      <c r="B1" s="18"/>
      <c r="C1" s="13" t="s">
        <v>29</v>
      </c>
      <c r="D1" s="13" t="s">
        <v>30</v>
      </c>
      <c r="E1" s="13" t="s">
        <v>31</v>
      </c>
      <c r="F1" s="13" t="s">
        <v>32</v>
      </c>
      <c r="G1" s="13" t="s">
        <v>33</v>
      </c>
      <c r="H1" s="13" t="s">
        <v>34</v>
      </c>
      <c r="I1" s="13" t="s">
        <v>35</v>
      </c>
    </row>
    <row r="2" customFormat="false" ht="24.45" hidden="false" customHeight="false" outlineLevel="0" collapsed="false">
      <c r="A2" s="12" t="str">
        <f aca="false">Équipe!A2</f>
        <v>N°</v>
      </c>
      <c r="B2" s="12" t="str">
        <f aca="false">Équipe!B2</f>
        <v>Nom</v>
      </c>
      <c r="C2" s="13"/>
      <c r="D2" s="13"/>
      <c r="E2" s="13"/>
      <c r="F2" s="13"/>
      <c r="G2" s="13"/>
      <c r="H2" s="13"/>
      <c r="I2" s="13"/>
      <c r="K2" s="13" t="s">
        <v>36</v>
      </c>
      <c r="L2" s="13" t="n">
        <v>5</v>
      </c>
    </row>
    <row r="3" customFormat="false" ht="18.55" hidden="false" customHeight="false" outlineLevel="0" collapsed="false">
      <c r="A3" s="14" t="n">
        <f aca="false">Équipe!A3</f>
        <v>1</v>
      </c>
      <c r="B3" s="15" t="n">
        <f aca="false">Équipe!B3</f>
        <v>0</v>
      </c>
      <c r="C3" s="15" t="n">
        <f aca="false">SUM(IF(Équipe!D3=13,1,0),IF(Équipe!G3=13,1,0),IF(Équipe!J3=13,1,0),IF(Équipe!M3=13,1,0),IF(Équipe!P3=13,1,0))</f>
        <v>0</v>
      </c>
      <c r="D3" s="15" t="n">
        <f aca="false">$L$2-C3</f>
        <v>5</v>
      </c>
      <c r="E3" s="15" t="n">
        <f aca="false">SUM(Équipe!D3,Équipe!G3,Équipe!J3,Équipe!M3,Équipe!P3)</f>
        <v>0</v>
      </c>
      <c r="F3" s="15" t="n">
        <f aca="false">SUM(Équipe!E3,Équipe!H3,Équipe!K3,Équipe!N3,Équipe!Q3)</f>
        <v>0</v>
      </c>
      <c r="G3" s="15" t="n">
        <f aca="false">E3-F3</f>
        <v>0</v>
      </c>
      <c r="H3" s="15" t="n">
        <f aca="false">IF(B3&lt;&gt;"",100*C3+G3,-1000)</f>
        <v>-1000</v>
      </c>
      <c r="I3" s="15" t="n">
        <f aca="false">RANK(H3,$H$3:$H$60,0)</f>
        <v>27</v>
      </c>
      <c r="K3" s="13"/>
      <c r="L3" s="13"/>
    </row>
    <row r="4" customFormat="false" ht="18.55" hidden="false" customHeight="false" outlineLevel="0" collapsed="false">
      <c r="A4" s="14" t="n">
        <f aca="false">Équipe!A4</f>
        <v>2</v>
      </c>
      <c r="B4" s="15" t="n">
        <f aca="false">Équipe!B4</f>
        <v>0</v>
      </c>
      <c r="C4" s="15" t="n">
        <f aca="false">SUM(IF(Équipe!D4=13,1,0),IF(Équipe!G4=13,1,0),IF(Équipe!J4=13,1,0),IF(Équipe!M4=13,1,0),IF(Équipe!P4=13,1,0))</f>
        <v>0</v>
      </c>
      <c r="D4" s="15" t="n">
        <f aca="false">$L$2-C4</f>
        <v>5</v>
      </c>
      <c r="E4" s="15" t="n">
        <f aca="false">SUM(Équipe!D4,Équipe!G4,Équipe!J4,Équipe!M4,Équipe!P4)</f>
        <v>0</v>
      </c>
      <c r="F4" s="15" t="n">
        <f aca="false">SUM(Équipe!E4,Équipe!H4,Équipe!K4,Équipe!N4,Équipe!Q4)</f>
        <v>0</v>
      </c>
      <c r="G4" s="15" t="n">
        <f aca="false">E4-F4</f>
        <v>0</v>
      </c>
      <c r="H4" s="15" t="n">
        <f aca="false">IF(B4&lt;&gt;"",100*C4+G4,-1000)</f>
        <v>-1000</v>
      </c>
      <c r="I4" s="15" t="n">
        <f aca="false">RANK(H4,$H$3:$H$60,0)</f>
        <v>27</v>
      </c>
      <c r="K4" s="13"/>
      <c r="L4" s="13"/>
    </row>
    <row r="5" customFormat="false" ht="18.55" hidden="false" customHeight="false" outlineLevel="0" collapsed="false">
      <c r="A5" s="14" t="n">
        <f aca="false">Équipe!A5</f>
        <v>3</v>
      </c>
      <c r="B5" s="15" t="n">
        <f aca="false">Équipe!B5</f>
        <v>0</v>
      </c>
      <c r="C5" s="15" t="n">
        <f aca="false">SUM(IF(Équipe!D5=13,1,0),IF(Équipe!G5=13,1,0),IF(Équipe!J5=13,1,0),IF(Équipe!M5=13,1,0),IF(Équipe!P5=13,1,0))</f>
        <v>0</v>
      </c>
      <c r="D5" s="15" t="n">
        <f aca="false">$L$2-C5</f>
        <v>5</v>
      </c>
      <c r="E5" s="15" t="n">
        <f aca="false">SUM(Équipe!D5,Équipe!G5,Équipe!J5,Équipe!M5,Équipe!P5)</f>
        <v>0</v>
      </c>
      <c r="F5" s="15" t="n">
        <f aca="false">SUM(Équipe!E5,Équipe!H5,Équipe!K5,Équipe!N5,Équipe!Q5)</f>
        <v>0</v>
      </c>
      <c r="G5" s="15" t="n">
        <f aca="false">E5-F5</f>
        <v>0</v>
      </c>
      <c r="H5" s="15" t="n">
        <f aca="false">IF(B5&lt;&gt;"",100*C5+G5,-1000)</f>
        <v>-1000</v>
      </c>
      <c r="I5" s="15" t="n">
        <f aca="false">RANK(H5,$H$3:$H$60,0)</f>
        <v>27</v>
      </c>
    </row>
    <row r="6" customFormat="false" ht="18.55" hidden="false" customHeight="false" outlineLevel="0" collapsed="false">
      <c r="A6" s="14" t="n">
        <f aca="false">Équipe!A6</f>
        <v>4</v>
      </c>
      <c r="B6" s="15" t="n">
        <f aca="false">Équipe!B6</f>
        <v>0</v>
      </c>
      <c r="C6" s="15" t="n">
        <f aca="false">SUM(IF(Équipe!D6=13,1,0),IF(Équipe!G6=13,1,0),IF(Équipe!J6=13,1,0),IF(Équipe!M6=13,1,0),IF(Équipe!P6=13,1,0))</f>
        <v>0</v>
      </c>
      <c r="D6" s="15" t="n">
        <f aca="false">$L$2-C6</f>
        <v>5</v>
      </c>
      <c r="E6" s="15" t="n">
        <f aca="false">SUM(Équipe!D6,Équipe!G6,Équipe!J6,Équipe!M6,Équipe!P6)</f>
        <v>0</v>
      </c>
      <c r="F6" s="15" t="n">
        <f aca="false">SUM(Équipe!E6,Équipe!H6,Équipe!K6,Équipe!N6,Équipe!Q6)</f>
        <v>0</v>
      </c>
      <c r="G6" s="15" t="n">
        <f aca="false">E6-F6</f>
        <v>0</v>
      </c>
      <c r="H6" s="15" t="n">
        <f aca="false">IF(B6&lt;&gt;"",100*C6+G6,-1000)</f>
        <v>-1000</v>
      </c>
      <c r="I6" s="15" t="n">
        <f aca="false">RANK(H6,$H$3:$H$60,0)</f>
        <v>27</v>
      </c>
    </row>
    <row r="7" customFormat="false" ht="18.55" hidden="false" customHeight="false" outlineLevel="0" collapsed="false">
      <c r="A7" s="14" t="n">
        <f aca="false">Équipe!A7</f>
        <v>5</v>
      </c>
      <c r="B7" s="15" t="n">
        <f aca="false">Équipe!B7</f>
        <v>0</v>
      </c>
      <c r="C7" s="15" t="n">
        <f aca="false">SUM(IF(Équipe!D7=13,1,0),IF(Équipe!G7=13,1,0),IF(Équipe!J7=13,1,0),IF(Équipe!M7=13,1,0),IF(Équipe!P7=13,1,0))</f>
        <v>0</v>
      </c>
      <c r="D7" s="15" t="n">
        <f aca="false">$L$2-C7</f>
        <v>5</v>
      </c>
      <c r="E7" s="15" t="n">
        <f aca="false">SUM(Équipe!D7,Équipe!G7,Équipe!J7,Équipe!M7,Équipe!P7)</f>
        <v>0</v>
      </c>
      <c r="F7" s="15" t="n">
        <f aca="false">SUM(Équipe!E7,Équipe!H7,Équipe!K7,Équipe!N7,Équipe!Q7)</f>
        <v>0</v>
      </c>
      <c r="G7" s="15" t="n">
        <f aca="false">E7-F7</f>
        <v>0</v>
      </c>
      <c r="H7" s="15" t="n">
        <f aca="false">IF(B7&lt;&gt;"",100*C7+G7,-1000)</f>
        <v>-1000</v>
      </c>
      <c r="I7" s="15" t="n">
        <f aca="false">RANK(H7,$H$3:$H$60,0)</f>
        <v>27</v>
      </c>
    </row>
    <row r="8" customFormat="false" ht="18.55" hidden="false" customHeight="false" outlineLevel="0" collapsed="false">
      <c r="A8" s="14" t="n">
        <f aca="false">Équipe!A8</f>
        <v>6</v>
      </c>
      <c r="B8" s="15" t="n">
        <f aca="false">Équipe!B8</f>
        <v>0</v>
      </c>
      <c r="C8" s="15" t="n">
        <f aca="false">SUM(IF(Équipe!D8=13,1,0),IF(Équipe!G8=13,1,0),IF(Équipe!J8=13,1,0),IF(Équipe!M8=13,1,0),IF(Équipe!P8=13,1,0))</f>
        <v>0</v>
      </c>
      <c r="D8" s="15" t="n">
        <f aca="false">$L$2-C8</f>
        <v>5</v>
      </c>
      <c r="E8" s="15" t="n">
        <f aca="false">SUM(Équipe!D8,Équipe!G8,Équipe!J8,Équipe!M8,Équipe!P8)</f>
        <v>0</v>
      </c>
      <c r="F8" s="15" t="n">
        <f aca="false">SUM(Équipe!E8,Équipe!H8,Équipe!K8,Équipe!N8,Équipe!Q8)</f>
        <v>0</v>
      </c>
      <c r="G8" s="15" t="n">
        <f aca="false">E8-F8</f>
        <v>0</v>
      </c>
      <c r="H8" s="15" t="n">
        <f aca="false">IF(B8&lt;&gt;"",100*C8+G8,-1000)</f>
        <v>-1000</v>
      </c>
      <c r="I8" s="15" t="n">
        <f aca="false">RANK(H8,$H$3:$H$60,0)</f>
        <v>27</v>
      </c>
    </row>
    <row r="9" customFormat="false" ht="18.55" hidden="false" customHeight="false" outlineLevel="0" collapsed="false">
      <c r="A9" s="14" t="n">
        <f aca="false">Équipe!A9</f>
        <v>7</v>
      </c>
      <c r="B9" s="15" t="n">
        <f aca="false">Équipe!B9</f>
        <v>0</v>
      </c>
      <c r="C9" s="15" t="n">
        <f aca="false">SUM(IF(Équipe!D9=13,1,0),IF(Équipe!G9=13,1,0),IF(Équipe!J9=13,1,0),IF(Équipe!M9=13,1,0),IF(Équipe!P9=13,1,0))</f>
        <v>0</v>
      </c>
      <c r="D9" s="15" t="n">
        <f aca="false">$L$2-C9</f>
        <v>5</v>
      </c>
      <c r="E9" s="15" t="n">
        <f aca="false">SUM(Équipe!D9,Équipe!G9,Équipe!J9,Équipe!M9,Équipe!P9)</f>
        <v>0</v>
      </c>
      <c r="F9" s="15" t="n">
        <f aca="false">SUM(Équipe!E9,Équipe!H9,Équipe!K9,Équipe!N9,Équipe!Q9)</f>
        <v>0</v>
      </c>
      <c r="G9" s="15" t="n">
        <f aca="false">E9-F9</f>
        <v>0</v>
      </c>
      <c r="H9" s="15" t="n">
        <f aca="false">IF(B9&lt;&gt;"",100*C9+G9,-1000)</f>
        <v>-1000</v>
      </c>
      <c r="I9" s="15" t="n">
        <f aca="false">RANK(H9,$H$3:$H$60,0)</f>
        <v>27</v>
      </c>
    </row>
    <row r="10" customFormat="false" ht="18.55" hidden="false" customHeight="false" outlineLevel="0" collapsed="false">
      <c r="A10" s="14" t="n">
        <f aca="false">Équipe!A10</f>
        <v>8</v>
      </c>
      <c r="B10" s="15" t="n">
        <f aca="false">Équipe!B10</f>
        <v>0</v>
      </c>
      <c r="C10" s="15" t="n">
        <f aca="false">SUM(IF(Équipe!D10=13,1,0),IF(Équipe!G10=13,1,0),IF(Équipe!J10=13,1,0),IF(Équipe!M10=13,1,0),IF(Équipe!P10=13,1,0))</f>
        <v>0</v>
      </c>
      <c r="D10" s="15" t="n">
        <f aca="false">$L$2-C10</f>
        <v>5</v>
      </c>
      <c r="E10" s="15" t="n">
        <f aca="false">SUM(Équipe!D10,Équipe!G10,Équipe!J10,Équipe!M10,Équipe!P10)</f>
        <v>0</v>
      </c>
      <c r="F10" s="15" t="n">
        <f aca="false">SUM(Équipe!E10,Équipe!H10,Équipe!K10,Équipe!N10,Équipe!Q10)</f>
        <v>0</v>
      </c>
      <c r="G10" s="15" t="n">
        <f aca="false">E10-F10</f>
        <v>0</v>
      </c>
      <c r="H10" s="15" t="n">
        <f aca="false">IF(B10&lt;&gt;"",100*C10+G10,-1000)</f>
        <v>-1000</v>
      </c>
      <c r="I10" s="15" t="n">
        <f aca="false">RANK(H10,$H$3:$H$60,0)</f>
        <v>27</v>
      </c>
    </row>
    <row r="11" customFormat="false" ht="18.55" hidden="false" customHeight="false" outlineLevel="0" collapsed="false">
      <c r="A11" s="14" t="n">
        <f aca="false">Équipe!A11</f>
        <v>9</v>
      </c>
      <c r="B11" s="15" t="n">
        <f aca="false">Équipe!B11</f>
        <v>0</v>
      </c>
      <c r="C11" s="15" t="n">
        <f aca="false">SUM(IF(Équipe!D11=13,1,0),IF(Équipe!G11=13,1,0),IF(Équipe!J11=13,1,0),IF(Équipe!M11=13,1,0),IF(Équipe!P11=13,1,0))</f>
        <v>0</v>
      </c>
      <c r="D11" s="15" t="n">
        <f aca="false">$L$2-C11</f>
        <v>5</v>
      </c>
      <c r="E11" s="15" t="n">
        <f aca="false">SUM(Équipe!D11,Équipe!G11,Équipe!J11,Équipe!M11,Équipe!P11)</f>
        <v>0</v>
      </c>
      <c r="F11" s="15" t="n">
        <f aca="false">SUM(Équipe!E11,Équipe!H11,Équipe!K11,Équipe!N11,Équipe!Q11)</f>
        <v>0</v>
      </c>
      <c r="G11" s="15" t="n">
        <f aca="false">E11-F11</f>
        <v>0</v>
      </c>
      <c r="H11" s="15" t="n">
        <f aca="false">IF(B11&lt;&gt;"",100*C11+G11,-1000)</f>
        <v>-1000</v>
      </c>
      <c r="I11" s="15" t="n">
        <f aca="false">RANK(H11,$H$3:$H$60,0)</f>
        <v>27</v>
      </c>
    </row>
    <row r="12" customFormat="false" ht="18.55" hidden="false" customHeight="false" outlineLevel="0" collapsed="false">
      <c r="A12" s="14" t="n">
        <f aca="false">Équipe!A12</f>
        <v>10</v>
      </c>
      <c r="B12" s="15" t="n">
        <f aca="false">Équipe!B12</f>
        <v>0</v>
      </c>
      <c r="C12" s="15" t="n">
        <f aca="false">SUM(IF(Équipe!D12=13,1,0),IF(Équipe!G12=13,1,0),IF(Équipe!J12=13,1,0),IF(Équipe!M12=13,1,0),IF(Équipe!P12=13,1,0))</f>
        <v>0</v>
      </c>
      <c r="D12" s="15" t="n">
        <f aca="false">$L$2-C12</f>
        <v>5</v>
      </c>
      <c r="E12" s="15" t="n">
        <f aca="false">SUM(Équipe!D12,Équipe!G12,Équipe!J12,Équipe!M12,Équipe!P12)</f>
        <v>0</v>
      </c>
      <c r="F12" s="15" t="n">
        <f aca="false">SUM(Équipe!E12,Équipe!H12,Équipe!K12,Équipe!N12,Équipe!Q12)</f>
        <v>0</v>
      </c>
      <c r="G12" s="15" t="n">
        <f aca="false">E12-F12</f>
        <v>0</v>
      </c>
      <c r="H12" s="15" t="n">
        <f aca="false">IF(B12&lt;&gt;"",100*C12+G12,-1000)</f>
        <v>-1000</v>
      </c>
      <c r="I12" s="15" t="n">
        <f aca="false">RANK(H12,$H$3:$H$60,0)</f>
        <v>27</v>
      </c>
    </row>
    <row r="13" customFormat="false" ht="18.55" hidden="false" customHeight="false" outlineLevel="0" collapsed="false">
      <c r="A13" s="14" t="n">
        <f aca="false">Équipe!A13</f>
        <v>11</v>
      </c>
      <c r="B13" s="15" t="n">
        <f aca="false">Équipe!B13</f>
        <v>0</v>
      </c>
      <c r="C13" s="15" t="n">
        <f aca="false">SUM(IF(Équipe!D13=13,1,0),IF(Équipe!G13=13,1,0),IF(Équipe!J13=13,1,0),IF(Équipe!M13=13,1,0),IF(Équipe!P13=13,1,0))</f>
        <v>0</v>
      </c>
      <c r="D13" s="15" t="n">
        <f aca="false">$L$2-C13</f>
        <v>5</v>
      </c>
      <c r="E13" s="15" t="n">
        <f aca="false">SUM(Équipe!D13,Équipe!G13,Équipe!J13,Équipe!M13,Équipe!P13)</f>
        <v>0</v>
      </c>
      <c r="F13" s="15" t="n">
        <f aca="false">SUM(Équipe!E13,Équipe!H13,Équipe!K13,Équipe!N13,Équipe!Q13)</f>
        <v>0</v>
      </c>
      <c r="G13" s="15" t="n">
        <f aca="false">E13-F13</f>
        <v>0</v>
      </c>
      <c r="H13" s="15" t="n">
        <f aca="false">IF(B13&lt;&gt;"",100*C13+G13,-1000)</f>
        <v>-1000</v>
      </c>
      <c r="I13" s="15" t="n">
        <f aca="false">RANK(H13,$H$3:$H$60,0)</f>
        <v>27</v>
      </c>
    </row>
    <row r="14" customFormat="false" ht="18.55" hidden="false" customHeight="false" outlineLevel="0" collapsed="false">
      <c r="A14" s="14" t="n">
        <f aca="false">Équipe!A14</f>
        <v>12</v>
      </c>
      <c r="B14" s="15" t="n">
        <f aca="false">Équipe!B14</f>
        <v>0</v>
      </c>
      <c r="C14" s="15" t="n">
        <f aca="false">SUM(IF(Équipe!D14=13,1,0),IF(Équipe!G14=13,1,0),IF(Équipe!J14=13,1,0),IF(Équipe!M14=13,1,0),IF(Équipe!P14=13,1,0))</f>
        <v>0</v>
      </c>
      <c r="D14" s="15" t="n">
        <f aca="false">$L$2-C14</f>
        <v>5</v>
      </c>
      <c r="E14" s="15" t="n">
        <f aca="false">SUM(Équipe!D14,Équipe!G14,Équipe!J14,Équipe!M14,Équipe!P14)</f>
        <v>0</v>
      </c>
      <c r="F14" s="15" t="n">
        <f aca="false">SUM(Équipe!E14,Équipe!H14,Équipe!K14,Équipe!N14,Équipe!Q14)</f>
        <v>0</v>
      </c>
      <c r="G14" s="15" t="n">
        <f aca="false">E14-F14</f>
        <v>0</v>
      </c>
      <c r="H14" s="15" t="n">
        <f aca="false">IF(B14&lt;&gt;"",100*C14+G14,-1000)</f>
        <v>-1000</v>
      </c>
      <c r="I14" s="15" t="n">
        <f aca="false">RANK(H14,$H$3:$H$60,0)</f>
        <v>27</v>
      </c>
    </row>
    <row r="15" customFormat="false" ht="18.55" hidden="false" customHeight="false" outlineLevel="0" collapsed="false">
      <c r="A15" s="14" t="n">
        <f aca="false">Équipe!A15</f>
        <v>13</v>
      </c>
      <c r="B15" s="15" t="n">
        <f aca="false">Équipe!B15</f>
        <v>0</v>
      </c>
      <c r="C15" s="15" t="n">
        <f aca="false">SUM(IF(Équipe!D15=13,1,0),IF(Équipe!G15=13,1,0),IF(Équipe!J15=13,1,0),IF(Équipe!M15=13,1,0),IF(Équipe!P15=13,1,0))</f>
        <v>0</v>
      </c>
      <c r="D15" s="15" t="n">
        <f aca="false">$L$2-C15</f>
        <v>5</v>
      </c>
      <c r="E15" s="15" t="n">
        <f aca="false">SUM(Équipe!D15,Équipe!G15,Équipe!J15,Équipe!M15,Équipe!P15)</f>
        <v>0</v>
      </c>
      <c r="F15" s="15" t="n">
        <f aca="false">SUM(Équipe!E15,Équipe!H15,Équipe!K15,Équipe!N15,Équipe!Q15)</f>
        <v>0</v>
      </c>
      <c r="G15" s="15" t="n">
        <f aca="false">E15-F15</f>
        <v>0</v>
      </c>
      <c r="H15" s="15" t="n">
        <f aca="false">IF(B15&lt;&gt;"",100*C15+G15,-1000)</f>
        <v>-1000</v>
      </c>
      <c r="I15" s="15" t="n">
        <f aca="false">RANK(H15,$H$3:$H$60,0)</f>
        <v>27</v>
      </c>
    </row>
    <row r="16" customFormat="false" ht="18.55" hidden="false" customHeight="false" outlineLevel="0" collapsed="false">
      <c r="A16" s="14" t="n">
        <f aca="false">Équipe!A16</f>
        <v>14</v>
      </c>
      <c r="B16" s="15" t="n">
        <f aca="false">Équipe!B16</f>
        <v>0</v>
      </c>
      <c r="C16" s="15" t="n">
        <f aca="false">SUM(IF(Équipe!D16=13,1,0),IF(Équipe!G16=13,1,0),IF(Équipe!J16=13,1,0),IF(Équipe!M16=13,1,0),IF(Équipe!P16=13,1,0))</f>
        <v>0</v>
      </c>
      <c r="D16" s="15" t="n">
        <f aca="false">$L$2-C16</f>
        <v>5</v>
      </c>
      <c r="E16" s="15" t="n">
        <f aca="false">SUM(Équipe!D16,Équipe!G16,Équipe!J16,Équipe!M16,Équipe!P16)</f>
        <v>0</v>
      </c>
      <c r="F16" s="15" t="n">
        <f aca="false">SUM(Équipe!E16,Équipe!H16,Équipe!K16,Équipe!N16,Équipe!Q16)</f>
        <v>0</v>
      </c>
      <c r="G16" s="15" t="n">
        <f aca="false">E16-F16</f>
        <v>0</v>
      </c>
      <c r="H16" s="15" t="n">
        <f aca="false">IF(B16&lt;&gt;"",100*C16+G16,-1000)</f>
        <v>-1000</v>
      </c>
      <c r="I16" s="15" t="n">
        <f aca="false">RANK(H16,$H$3:$H$60,0)</f>
        <v>27</v>
      </c>
    </row>
    <row r="17" customFormat="false" ht="18.55" hidden="false" customHeight="false" outlineLevel="0" collapsed="false">
      <c r="A17" s="14" t="n">
        <f aca="false">Équipe!A17</f>
        <v>15</v>
      </c>
      <c r="B17" s="15" t="n">
        <f aca="false">Équipe!B17</f>
        <v>0</v>
      </c>
      <c r="C17" s="15" t="n">
        <f aca="false">SUM(IF(Équipe!D17=13,1,0),IF(Équipe!G17=13,1,0),IF(Équipe!J17=13,1,0),IF(Équipe!M17=13,1,0),IF(Équipe!P17=13,1,0))</f>
        <v>0</v>
      </c>
      <c r="D17" s="15" t="n">
        <f aca="false">$L$2-C17</f>
        <v>5</v>
      </c>
      <c r="E17" s="15" t="n">
        <f aca="false">SUM(Équipe!D17,Équipe!G17,Équipe!J17,Équipe!M17,Équipe!P17)</f>
        <v>0</v>
      </c>
      <c r="F17" s="15" t="n">
        <f aca="false">SUM(Équipe!E17,Équipe!H17,Équipe!K17,Équipe!N17,Équipe!Q17)</f>
        <v>0</v>
      </c>
      <c r="G17" s="15" t="n">
        <f aca="false">E17-F17</f>
        <v>0</v>
      </c>
      <c r="H17" s="15" t="n">
        <f aca="false">IF(B17&lt;&gt;"",100*C17+G17,-1000)</f>
        <v>-1000</v>
      </c>
      <c r="I17" s="15" t="n">
        <f aca="false">RANK(H17,$H$3:$H$60,0)</f>
        <v>27</v>
      </c>
    </row>
    <row r="18" customFormat="false" ht="18.55" hidden="false" customHeight="false" outlineLevel="0" collapsed="false">
      <c r="A18" s="14" t="n">
        <f aca="false">Équipe!A18</f>
        <v>16</v>
      </c>
      <c r="B18" s="15" t="n">
        <f aca="false">Équipe!B18</f>
        <v>0</v>
      </c>
      <c r="C18" s="15" t="n">
        <f aca="false">SUM(IF(Équipe!D18=13,1,0),IF(Équipe!G18=13,1,0),IF(Équipe!J18=13,1,0),IF(Équipe!M18=13,1,0),IF(Équipe!P18=13,1,0))</f>
        <v>0</v>
      </c>
      <c r="D18" s="15" t="n">
        <f aca="false">$L$2-C18</f>
        <v>5</v>
      </c>
      <c r="E18" s="15" t="n">
        <f aca="false">SUM(Équipe!D18,Équipe!G18,Équipe!J18,Équipe!M18,Équipe!P18)</f>
        <v>0</v>
      </c>
      <c r="F18" s="15" t="n">
        <f aca="false">SUM(Équipe!E18,Équipe!H18,Équipe!K18,Équipe!N18,Équipe!Q18)</f>
        <v>0</v>
      </c>
      <c r="G18" s="15" t="n">
        <f aca="false">E18-F18</f>
        <v>0</v>
      </c>
      <c r="H18" s="15" t="n">
        <f aca="false">IF(B18&lt;&gt;"",100*C18+G18,-1000)</f>
        <v>-1000</v>
      </c>
      <c r="I18" s="15" t="n">
        <f aca="false">RANK(H18,$H$3:$H$60,0)</f>
        <v>27</v>
      </c>
    </row>
    <row r="19" customFormat="false" ht="18.55" hidden="false" customHeight="false" outlineLevel="0" collapsed="false">
      <c r="A19" s="14" t="n">
        <f aca="false">Équipe!A19</f>
        <v>17</v>
      </c>
      <c r="B19" s="15" t="n">
        <f aca="false">Équipe!B19</f>
        <v>0</v>
      </c>
      <c r="C19" s="15" t="n">
        <f aca="false">SUM(IF(Équipe!D19=13,1,0),IF(Équipe!G19=13,1,0),IF(Équipe!J19=13,1,0),IF(Équipe!M19=13,1,0),IF(Équipe!P19=13,1,0))</f>
        <v>0</v>
      </c>
      <c r="D19" s="15" t="n">
        <f aca="false">$L$2-C19</f>
        <v>5</v>
      </c>
      <c r="E19" s="15" t="n">
        <f aca="false">SUM(Équipe!D19,Équipe!G19,Équipe!J19,Équipe!M19,Équipe!P19)</f>
        <v>0</v>
      </c>
      <c r="F19" s="15" t="n">
        <f aca="false">SUM(Équipe!E19,Équipe!H19,Équipe!K19,Équipe!N19,Équipe!Q19)</f>
        <v>0</v>
      </c>
      <c r="G19" s="15" t="n">
        <f aca="false">E19-F19</f>
        <v>0</v>
      </c>
      <c r="H19" s="15" t="n">
        <f aca="false">IF(B19&lt;&gt;"",100*C19+G19,-1000)</f>
        <v>-1000</v>
      </c>
      <c r="I19" s="15" t="n">
        <f aca="false">RANK(H19,$H$3:$H$60,0)</f>
        <v>27</v>
      </c>
    </row>
    <row r="20" customFormat="false" ht="18.55" hidden="false" customHeight="false" outlineLevel="0" collapsed="false">
      <c r="A20" s="14" t="n">
        <f aca="false">Équipe!A20</f>
        <v>18</v>
      </c>
      <c r="B20" s="15" t="n">
        <f aca="false">Équipe!B20</f>
        <v>0</v>
      </c>
      <c r="C20" s="15" t="n">
        <f aca="false">SUM(IF(Équipe!D20=13,1,0),IF(Équipe!G20=13,1,0),IF(Équipe!J20=13,1,0),IF(Équipe!M20=13,1,0),IF(Équipe!P20=13,1,0))</f>
        <v>0</v>
      </c>
      <c r="D20" s="15" t="n">
        <f aca="false">$L$2-C20</f>
        <v>5</v>
      </c>
      <c r="E20" s="15" t="n">
        <f aca="false">SUM(Équipe!D20,Équipe!G20,Équipe!J20,Équipe!M20,Équipe!P20)</f>
        <v>0</v>
      </c>
      <c r="F20" s="15" t="n">
        <f aca="false">SUM(Équipe!E20,Équipe!H20,Équipe!K20,Équipe!N20,Équipe!Q20)</f>
        <v>0</v>
      </c>
      <c r="G20" s="15" t="n">
        <f aca="false">E20-F20</f>
        <v>0</v>
      </c>
      <c r="H20" s="15" t="n">
        <f aca="false">IF(B20&lt;&gt;"",100*C20+G20,-1000)</f>
        <v>-1000</v>
      </c>
      <c r="I20" s="15" t="n">
        <f aca="false">RANK(H20,$H$3:$H$60,0)</f>
        <v>27</v>
      </c>
    </row>
    <row r="21" customFormat="false" ht="18.55" hidden="false" customHeight="false" outlineLevel="0" collapsed="false">
      <c r="A21" s="14" t="n">
        <f aca="false">Équipe!A21</f>
        <v>19</v>
      </c>
      <c r="B21" s="15" t="n">
        <f aca="false">Équipe!B21</f>
        <v>0</v>
      </c>
      <c r="C21" s="15" t="n">
        <f aca="false">SUM(IF(Équipe!D21=13,1,0),IF(Équipe!G21=13,1,0),IF(Équipe!J21=13,1,0),IF(Équipe!M21=13,1,0),IF(Équipe!P21=13,1,0))</f>
        <v>0</v>
      </c>
      <c r="D21" s="15" t="n">
        <f aca="false">$L$2-C21</f>
        <v>5</v>
      </c>
      <c r="E21" s="15" t="n">
        <f aca="false">SUM(Équipe!D21,Équipe!G21,Équipe!J21,Équipe!M21,Équipe!P21)</f>
        <v>0</v>
      </c>
      <c r="F21" s="15" t="n">
        <f aca="false">SUM(Équipe!E21,Équipe!H21,Équipe!K21,Équipe!N21,Équipe!Q21)</f>
        <v>0</v>
      </c>
      <c r="G21" s="15" t="n">
        <f aca="false">E21-F21</f>
        <v>0</v>
      </c>
      <c r="H21" s="15" t="n">
        <f aca="false">IF(B21&lt;&gt;"",100*C21+G21,-1000)</f>
        <v>-1000</v>
      </c>
      <c r="I21" s="15" t="n">
        <f aca="false">RANK(H21,$H$3:$H$60,0)</f>
        <v>27</v>
      </c>
    </row>
    <row r="22" customFormat="false" ht="18.55" hidden="false" customHeight="false" outlineLevel="0" collapsed="false">
      <c r="A22" s="14" t="n">
        <f aca="false">Équipe!A22</f>
        <v>20</v>
      </c>
      <c r="B22" s="15" t="n">
        <f aca="false">Équipe!B22</f>
        <v>0</v>
      </c>
      <c r="C22" s="15" t="n">
        <f aca="false">SUM(IF(Équipe!D22=13,1,0),IF(Équipe!G22=13,1,0),IF(Équipe!J22=13,1,0),IF(Équipe!M22=13,1,0),IF(Équipe!P22=13,1,0))</f>
        <v>0</v>
      </c>
      <c r="D22" s="15" t="n">
        <f aca="false">$L$2-C22</f>
        <v>5</v>
      </c>
      <c r="E22" s="15" t="n">
        <f aca="false">SUM(Équipe!D22,Équipe!G22,Équipe!J22,Équipe!M22,Équipe!P22)</f>
        <v>0</v>
      </c>
      <c r="F22" s="15" t="n">
        <f aca="false">SUM(Équipe!E22,Équipe!H22,Équipe!K22,Équipe!N22,Équipe!Q22)</f>
        <v>0</v>
      </c>
      <c r="G22" s="15" t="n">
        <f aca="false">E22-F22</f>
        <v>0</v>
      </c>
      <c r="H22" s="15" t="n">
        <f aca="false">IF(B22&lt;&gt;"",100*C22+G22,-1000)</f>
        <v>-1000</v>
      </c>
      <c r="I22" s="15" t="n">
        <f aca="false">RANK(H22,$H$3:$H$60,0)</f>
        <v>27</v>
      </c>
    </row>
    <row r="23" customFormat="false" ht="18.55" hidden="false" customHeight="false" outlineLevel="0" collapsed="false">
      <c r="A23" s="14" t="n">
        <f aca="false">Équipe!A23</f>
        <v>21</v>
      </c>
      <c r="B23" s="15" t="n">
        <f aca="false">Équipe!B23</f>
        <v>0</v>
      </c>
      <c r="C23" s="15" t="n">
        <f aca="false">SUM(IF(Équipe!D23=13,1,0),IF(Équipe!G23=13,1,0),IF(Équipe!J23=13,1,0),IF(Équipe!M23=13,1,0),IF(Équipe!P23=13,1,0))</f>
        <v>0</v>
      </c>
      <c r="D23" s="15" t="n">
        <f aca="false">$L$2-C23</f>
        <v>5</v>
      </c>
      <c r="E23" s="15" t="n">
        <f aca="false">SUM(Équipe!D23,Équipe!G23,Équipe!J23,Équipe!M23,Équipe!P23)</f>
        <v>0</v>
      </c>
      <c r="F23" s="15" t="n">
        <f aca="false">SUM(Équipe!E23,Équipe!H23,Équipe!K23,Équipe!N23,Équipe!Q23)</f>
        <v>0</v>
      </c>
      <c r="G23" s="15" t="n">
        <f aca="false">E23-F23</f>
        <v>0</v>
      </c>
      <c r="H23" s="15" t="n">
        <f aca="false">IF(B23&lt;&gt;"",100*C23+G23,-1000)</f>
        <v>-1000</v>
      </c>
      <c r="I23" s="15" t="n">
        <f aca="false">RANK(H23,$H$3:$H$60,0)</f>
        <v>27</v>
      </c>
    </row>
    <row r="24" customFormat="false" ht="18.55" hidden="false" customHeight="false" outlineLevel="0" collapsed="false">
      <c r="A24" s="14" t="n">
        <f aca="false">Équipe!A24</f>
        <v>22</v>
      </c>
      <c r="B24" s="15" t="n">
        <f aca="false">Équipe!B24</f>
        <v>0</v>
      </c>
      <c r="C24" s="15" t="n">
        <f aca="false">SUM(IF(Équipe!D24=13,1,0),IF(Équipe!G24=13,1,0),IF(Équipe!J24=13,1,0),IF(Équipe!M24=13,1,0),IF(Équipe!P24=13,1,0))</f>
        <v>0</v>
      </c>
      <c r="D24" s="15" t="n">
        <f aca="false">$L$2-C24</f>
        <v>5</v>
      </c>
      <c r="E24" s="15" t="n">
        <f aca="false">SUM(Équipe!D24,Équipe!G24,Équipe!J24,Équipe!M24,Équipe!P24)</f>
        <v>0</v>
      </c>
      <c r="F24" s="15" t="n">
        <f aca="false">SUM(Équipe!E24,Équipe!H24,Équipe!K24,Équipe!N24,Équipe!Q24)</f>
        <v>0</v>
      </c>
      <c r="G24" s="15" t="n">
        <f aca="false">E24-F24</f>
        <v>0</v>
      </c>
      <c r="H24" s="15" t="n">
        <f aca="false">IF(B24&lt;&gt;"",100*C24+G24,-1000)</f>
        <v>-1000</v>
      </c>
      <c r="I24" s="15" t="n">
        <f aca="false">RANK(H24,$H$3:$H$60,0)</f>
        <v>27</v>
      </c>
    </row>
    <row r="25" customFormat="false" ht="18.55" hidden="false" customHeight="false" outlineLevel="0" collapsed="false">
      <c r="A25" s="14" t="n">
        <f aca="false">Équipe!A25</f>
        <v>23</v>
      </c>
      <c r="B25" s="15" t="n">
        <f aca="false">Équipe!B25</f>
        <v>0</v>
      </c>
      <c r="C25" s="15" t="n">
        <f aca="false">SUM(IF(Équipe!D25=13,1,0),IF(Équipe!G25=13,1,0),IF(Équipe!J25=13,1,0),IF(Équipe!M25=13,1,0),IF(Équipe!P25=13,1,0))</f>
        <v>0</v>
      </c>
      <c r="D25" s="15" t="n">
        <f aca="false">$L$2-C25</f>
        <v>5</v>
      </c>
      <c r="E25" s="15" t="n">
        <f aca="false">SUM(Équipe!D25,Équipe!G25,Équipe!J25,Équipe!M25,Équipe!P25)</f>
        <v>0</v>
      </c>
      <c r="F25" s="15" t="n">
        <f aca="false">SUM(Équipe!E25,Équipe!H25,Équipe!K25,Équipe!N25,Équipe!Q25)</f>
        <v>0</v>
      </c>
      <c r="G25" s="15" t="n">
        <f aca="false">E25-F25</f>
        <v>0</v>
      </c>
      <c r="H25" s="15" t="n">
        <f aca="false">IF(B25&lt;&gt;"",100*C25+G25,-1000)</f>
        <v>-1000</v>
      </c>
      <c r="I25" s="15" t="n">
        <f aca="false">RANK(H25,$H$3:$H$60,0)</f>
        <v>27</v>
      </c>
    </row>
    <row r="26" customFormat="false" ht="18.55" hidden="false" customHeight="false" outlineLevel="0" collapsed="false">
      <c r="A26" s="14" t="n">
        <f aca="false">Équipe!A26</f>
        <v>24</v>
      </c>
      <c r="B26" s="15" t="n">
        <f aca="false">Équipe!B26</f>
        <v>0</v>
      </c>
      <c r="C26" s="15" t="n">
        <f aca="false">SUM(IF(Équipe!D26=13,1,0),IF(Équipe!G26=13,1,0),IF(Équipe!J26=13,1,0),IF(Équipe!M26=13,1,0),IF(Équipe!P26=13,1,0))</f>
        <v>0</v>
      </c>
      <c r="D26" s="15" t="n">
        <f aca="false">$L$2-C26</f>
        <v>5</v>
      </c>
      <c r="E26" s="15" t="n">
        <f aca="false">SUM(Équipe!D26,Équipe!G26,Équipe!J26,Équipe!M26,Équipe!P26)</f>
        <v>0</v>
      </c>
      <c r="F26" s="15" t="n">
        <f aca="false">SUM(Équipe!E26,Équipe!H26,Équipe!K26,Équipe!N26,Équipe!Q26)</f>
        <v>0</v>
      </c>
      <c r="G26" s="15" t="n">
        <f aca="false">E26-F26</f>
        <v>0</v>
      </c>
      <c r="H26" s="15" t="n">
        <f aca="false">IF(B26&lt;&gt;"",100*C26+G26,-1000)</f>
        <v>-1000</v>
      </c>
      <c r="I26" s="15" t="n">
        <f aca="false">RANK(H26,$H$3:$H$60,0)</f>
        <v>27</v>
      </c>
    </row>
    <row r="27" customFormat="false" ht="18.55" hidden="false" customHeight="false" outlineLevel="0" collapsed="false">
      <c r="A27" s="14" t="n">
        <f aca="false">Équipe!A27</f>
        <v>25</v>
      </c>
      <c r="B27" s="15" t="n">
        <f aca="false">Équipe!B27</f>
        <v>0</v>
      </c>
      <c r="C27" s="15" t="n">
        <f aca="false">SUM(IF(Équipe!D27=13,1,0),IF(Équipe!G27=13,1,0),IF(Équipe!J27=13,1,0),IF(Équipe!M27=13,1,0),IF(Équipe!P27=13,1,0))</f>
        <v>0</v>
      </c>
      <c r="D27" s="15" t="n">
        <f aca="false">$L$2-C27</f>
        <v>5</v>
      </c>
      <c r="E27" s="15" t="n">
        <f aca="false">SUM(Équipe!D27,Équipe!G27,Équipe!J27,Équipe!M27,Équipe!P27)</f>
        <v>0</v>
      </c>
      <c r="F27" s="15" t="n">
        <f aca="false">SUM(Équipe!E27,Équipe!H27,Équipe!K27,Équipe!N27,Équipe!Q27)</f>
        <v>0</v>
      </c>
      <c r="G27" s="15" t="n">
        <f aca="false">E27-F27</f>
        <v>0</v>
      </c>
      <c r="H27" s="15" t="n">
        <f aca="false">IF(B27&lt;&gt;"",100*C27+G27,-1000)</f>
        <v>-1000</v>
      </c>
      <c r="I27" s="15" t="n">
        <f aca="false">RANK(H27,$H$3:$H$60,0)</f>
        <v>27</v>
      </c>
    </row>
    <row r="28" customFormat="false" ht="18.55" hidden="false" customHeight="false" outlineLevel="0" collapsed="false">
      <c r="A28" s="14" t="n">
        <f aca="false">Équipe!A28</f>
        <v>26</v>
      </c>
      <c r="B28" s="15" t="n">
        <f aca="false">Équipe!B28</f>
        <v>0</v>
      </c>
      <c r="C28" s="15" t="n">
        <f aca="false">SUM(IF(Équipe!D28=13,1,0),IF(Équipe!G28=13,1,0),IF(Équipe!J28=13,1,0),IF(Équipe!M28=13,1,0),IF(Équipe!P28=13,1,0))</f>
        <v>0</v>
      </c>
      <c r="D28" s="15" t="n">
        <f aca="false">$L$2-C28</f>
        <v>5</v>
      </c>
      <c r="E28" s="15" t="n">
        <f aca="false">SUM(Équipe!D28,Équipe!G28,Équipe!J28,Équipe!M28,Équipe!P28)</f>
        <v>0</v>
      </c>
      <c r="F28" s="15" t="n">
        <f aca="false">SUM(Équipe!E28,Équipe!H28,Équipe!K28,Équipe!N28,Équipe!Q28)</f>
        <v>0</v>
      </c>
      <c r="G28" s="15" t="n">
        <f aca="false">E28-F28</f>
        <v>0</v>
      </c>
      <c r="H28" s="15" t="n">
        <f aca="false">IF(B28&lt;&gt;"",100*C28+G28,-1000)</f>
        <v>-1000</v>
      </c>
      <c r="I28" s="15" t="n">
        <f aca="false">RANK(H28,$H$3:$H$60,0)</f>
        <v>27</v>
      </c>
    </row>
    <row r="29" customFormat="false" ht="18.55" hidden="false" customHeight="false" outlineLevel="0" collapsed="false">
      <c r="A29" s="14" t="n">
        <f aca="false">Équipe!A29</f>
        <v>27</v>
      </c>
      <c r="B29" s="15" t="n">
        <f aca="false">Équipe!B29</f>
        <v>0</v>
      </c>
      <c r="C29" s="15" t="n">
        <f aca="false">SUM(IF(Équipe!D29=13,1,0),IF(Équipe!G29=13,1,0),IF(Équipe!J29=13,1,0),IF(Équipe!M29=13,1,0),IF(Équipe!P29=13,1,0))</f>
        <v>0</v>
      </c>
      <c r="D29" s="15" t="n">
        <f aca="false">$L$2-C29</f>
        <v>5</v>
      </c>
      <c r="E29" s="15" t="n">
        <f aca="false">SUM(Équipe!D29,Équipe!G29,Équipe!J29,Équipe!M29,Équipe!P29)</f>
        <v>0</v>
      </c>
      <c r="F29" s="15" t="n">
        <f aca="false">SUM(Équipe!E29,Équipe!H29,Équipe!K29,Équipe!N29,Équipe!Q29)</f>
        <v>0</v>
      </c>
      <c r="G29" s="15" t="n">
        <f aca="false">E29-F29</f>
        <v>0</v>
      </c>
      <c r="H29" s="15" t="n">
        <f aca="false">IF(B29&lt;&gt;"",100*C29+G29,-1000)</f>
        <v>-1000</v>
      </c>
      <c r="I29" s="15" t="n">
        <f aca="false">RANK(H29,$H$3:$H$60,0)</f>
        <v>27</v>
      </c>
    </row>
    <row r="30" customFormat="false" ht="18.55" hidden="false" customHeight="false" outlineLevel="0" collapsed="false">
      <c r="A30" s="14" t="n">
        <f aca="false">Équipe!A30</f>
        <v>28</v>
      </c>
      <c r="B30" s="15" t="n">
        <f aca="false">Équipe!B30</f>
        <v>0</v>
      </c>
      <c r="C30" s="15" t="n">
        <f aca="false">SUM(IF(Équipe!D30=13,1,0),IF(Équipe!G30=13,1,0),IF(Équipe!J30=13,1,0),IF(Équipe!M30=13,1,0),IF(Équipe!P30=13,1,0))</f>
        <v>0</v>
      </c>
      <c r="D30" s="15" t="n">
        <f aca="false">$L$2-C30</f>
        <v>5</v>
      </c>
      <c r="E30" s="15" t="n">
        <f aca="false">SUM(Équipe!D30,Équipe!G30,Équipe!J30,Équipe!M30,Équipe!P30)</f>
        <v>0</v>
      </c>
      <c r="F30" s="15" t="n">
        <f aca="false">SUM(Équipe!E30,Équipe!H30,Équipe!K30,Équipe!N30,Équipe!Q30)</f>
        <v>0</v>
      </c>
      <c r="G30" s="15" t="n">
        <f aca="false">E30-F30</f>
        <v>0</v>
      </c>
      <c r="H30" s="15" t="n">
        <f aca="false">IF(B30&lt;&gt;"",100*C30+G30,-1000)</f>
        <v>-1000</v>
      </c>
      <c r="I30" s="15" t="n">
        <f aca="false">RANK(H30,$H$3:$H$60,0)</f>
        <v>27</v>
      </c>
    </row>
    <row r="31" customFormat="false" ht="18.55" hidden="false" customHeight="false" outlineLevel="0" collapsed="false">
      <c r="A31" s="14" t="n">
        <f aca="false">Équipe!A31</f>
        <v>29</v>
      </c>
      <c r="B31" s="15" t="n">
        <f aca="false">Équipe!B31</f>
        <v>0</v>
      </c>
      <c r="C31" s="15" t="n">
        <f aca="false">SUM(IF(Équipe!D31=13,1,0),IF(Équipe!G31=13,1,0),IF(Équipe!J31=13,1,0),IF(Équipe!M31=13,1,0),IF(Équipe!P31=13,1,0))</f>
        <v>0</v>
      </c>
      <c r="D31" s="15" t="n">
        <f aca="false">$L$2-C31</f>
        <v>5</v>
      </c>
      <c r="E31" s="15" t="n">
        <f aca="false">SUM(Équipe!D31,Équipe!G31,Équipe!J31,Équipe!M31,Équipe!P31)</f>
        <v>0</v>
      </c>
      <c r="F31" s="15" t="n">
        <f aca="false">SUM(Équipe!E31,Équipe!H31,Équipe!K31,Équipe!N31,Équipe!Q31)</f>
        <v>0</v>
      </c>
      <c r="G31" s="15" t="n">
        <f aca="false">E31-F31</f>
        <v>0</v>
      </c>
      <c r="H31" s="15" t="n">
        <f aca="false">IF(B31&lt;&gt;"",100*C31+G31,-1000)</f>
        <v>-1000</v>
      </c>
      <c r="I31" s="15" t="n">
        <f aca="false">RANK(H31,$H$3:$H$60,0)</f>
        <v>27</v>
      </c>
    </row>
    <row r="32" customFormat="false" ht="18.55" hidden="false" customHeight="false" outlineLevel="0" collapsed="false">
      <c r="A32" s="14" t="n">
        <f aca="false">Équipe!A32</f>
        <v>30</v>
      </c>
      <c r="B32" s="15" t="n">
        <f aca="false">Équipe!B32</f>
        <v>0</v>
      </c>
      <c r="C32" s="15" t="n">
        <f aca="false">SUM(IF(Équipe!D32=13,1,0),IF(Équipe!G32=13,1,0),IF(Équipe!J32=13,1,0),IF(Équipe!M32=13,1,0),IF(Équipe!P32=13,1,0))</f>
        <v>0</v>
      </c>
      <c r="D32" s="15" t="n">
        <f aca="false">$L$2-C32</f>
        <v>5</v>
      </c>
      <c r="E32" s="15" t="n">
        <f aca="false">SUM(Équipe!D32,Équipe!G32,Équipe!J32,Équipe!M32,Équipe!P32)</f>
        <v>0</v>
      </c>
      <c r="F32" s="15" t="n">
        <f aca="false">SUM(Équipe!E32,Équipe!H32,Équipe!K32,Équipe!N32,Équipe!Q32)</f>
        <v>0</v>
      </c>
      <c r="G32" s="15" t="n">
        <f aca="false">E32-F32</f>
        <v>0</v>
      </c>
      <c r="H32" s="19" t="n">
        <f aca="false">IF(B32&lt;&gt;"",100*C32+G32,-1000)</f>
        <v>-1000</v>
      </c>
      <c r="I32" s="15" t="n">
        <f aca="false">RANK(H32,$H$3:$H$60,0)</f>
        <v>27</v>
      </c>
    </row>
    <row r="33" customFormat="false" ht="18.55" hidden="false" customHeight="false" outlineLevel="0" collapsed="false">
      <c r="A33" s="14" t="n">
        <f aca="false">Équipe!A33</f>
        <v>31</v>
      </c>
      <c r="B33" s="15" t="n">
        <f aca="false">Équipe!B33</f>
        <v>0</v>
      </c>
      <c r="C33" s="15" t="n">
        <f aca="false">SUM(IF(Équipe!D33=13,1,0),IF(Équipe!G33=13,1,0),IF(Équipe!J33=13,1,0),IF(Équipe!M33=13,1,0),IF(Équipe!P33=13,1,0))</f>
        <v>0</v>
      </c>
      <c r="D33" s="15" t="n">
        <f aca="false">$L$2-C33</f>
        <v>5</v>
      </c>
      <c r="E33" s="15" t="n">
        <f aca="false">SUM(Équipe!D33,Équipe!G33,Équipe!J33,Équipe!M33,Équipe!P33)</f>
        <v>0</v>
      </c>
      <c r="F33" s="15" t="n">
        <f aca="false">SUM(Équipe!E33,Équipe!H33,Équipe!K33,Équipe!N33,Équipe!Q33)</f>
        <v>0</v>
      </c>
      <c r="G33" s="15" t="n">
        <f aca="false">E33-F33</f>
        <v>0</v>
      </c>
      <c r="H33" s="15" t="n">
        <f aca="false">IF(B33&lt;&gt;"",100*C33+G33,-1000)</f>
        <v>-1000</v>
      </c>
      <c r="I33" s="15" t="n">
        <f aca="false">RANK(H33,$H$3:$H$60,0)</f>
        <v>27</v>
      </c>
    </row>
    <row r="34" customFormat="false" ht="18.55" hidden="false" customHeight="false" outlineLevel="0" collapsed="false">
      <c r="A34" s="14" t="n">
        <f aca="false">Équipe!A34</f>
        <v>32</v>
      </c>
      <c r="B34" s="15" t="n">
        <f aca="false">Équipe!B34</f>
        <v>0</v>
      </c>
      <c r="C34" s="15" t="n">
        <f aca="false">SUM(IF(Équipe!D34=13,1,0),IF(Équipe!G34=13,1,0),IF(Équipe!J34=13,1,0),IF(Équipe!M34=13,1,0),IF(Équipe!P34=13,1,0))</f>
        <v>0</v>
      </c>
      <c r="D34" s="15" t="n">
        <f aca="false">$L$2-C34</f>
        <v>5</v>
      </c>
      <c r="E34" s="15" t="n">
        <f aca="false">SUM(Équipe!D34,Équipe!G34,Équipe!J34,Équipe!M34,Équipe!P34)</f>
        <v>0</v>
      </c>
      <c r="F34" s="15" t="n">
        <f aca="false">SUM(Équipe!E34,Équipe!H34,Équipe!K34,Équipe!N34,Équipe!Q34)</f>
        <v>0</v>
      </c>
      <c r="G34" s="15" t="n">
        <f aca="false">E34-F34</f>
        <v>0</v>
      </c>
      <c r="H34" s="15" t="n">
        <f aca="false">IF(B34&lt;&gt;"",100*C34+G34,-1000)</f>
        <v>-1000</v>
      </c>
      <c r="I34" s="15" t="n">
        <f aca="false">RANK(H34,$H$3:$H$60,0)</f>
        <v>27</v>
      </c>
    </row>
    <row r="35" customFormat="false" ht="18.55" hidden="false" customHeight="false" outlineLevel="0" collapsed="false">
      <c r="A35" s="14" t="n">
        <f aca="false">Équipe!A35</f>
        <v>33</v>
      </c>
      <c r="B35" s="15" t="n">
        <f aca="false">Équipe!B35</f>
        <v>0</v>
      </c>
      <c r="C35" s="15" t="n">
        <f aca="false">SUM(IF(Équipe!D35=13,1,0),IF(Équipe!G35=13,1,0),IF(Équipe!J35=13,1,0),IF(Équipe!M35=13,1,0),IF(Équipe!P35=13,1,0))</f>
        <v>0</v>
      </c>
      <c r="D35" s="15" t="n">
        <f aca="false">$L$2-C35</f>
        <v>5</v>
      </c>
      <c r="E35" s="15" t="n">
        <f aca="false">SUM(Équipe!D35,Équipe!G35,Équipe!J35,Équipe!M35,Équipe!P35)</f>
        <v>0</v>
      </c>
      <c r="F35" s="15" t="n">
        <f aca="false">SUM(Équipe!E35,Équipe!H35,Équipe!K35,Équipe!N35,Équipe!Q35)</f>
        <v>0</v>
      </c>
      <c r="G35" s="15" t="n">
        <f aca="false">E35-F35</f>
        <v>0</v>
      </c>
      <c r="H35" s="15" t="n">
        <f aca="false">IF(B35&lt;&gt;"",100*C35+G35,-1000)</f>
        <v>0</v>
      </c>
      <c r="I35" s="15" t="n">
        <f aca="false">RANK(H35,$H$3:$H$60,0)</f>
        <v>1</v>
      </c>
    </row>
    <row r="36" customFormat="false" ht="18.55" hidden="false" customHeight="false" outlineLevel="0" collapsed="false">
      <c r="A36" s="14" t="n">
        <f aca="false">Équipe!A36</f>
        <v>34</v>
      </c>
      <c r="B36" s="15" t="n">
        <f aca="false">Équipe!B36</f>
        <v>0</v>
      </c>
      <c r="C36" s="15" t="n">
        <f aca="false">SUM(IF(Équipe!D36=13,1,0),IF(Équipe!G36=13,1,0),IF(Équipe!J36=13,1,0),IF(Équipe!M36=13,1,0),IF(Équipe!P36=13,1,0))</f>
        <v>0</v>
      </c>
      <c r="D36" s="15" t="n">
        <f aca="false">$L$2-C36</f>
        <v>5</v>
      </c>
      <c r="E36" s="15" t="n">
        <f aca="false">SUM(Équipe!D36,Équipe!G36,Équipe!J36,Équipe!M36,Équipe!P36)</f>
        <v>0</v>
      </c>
      <c r="F36" s="15" t="n">
        <f aca="false">SUM(Équipe!E36,Équipe!H36,Équipe!K36,Équipe!N36,Équipe!Q36)</f>
        <v>0</v>
      </c>
      <c r="G36" s="15" t="n">
        <f aca="false">E36-F36</f>
        <v>0</v>
      </c>
      <c r="H36" s="15" t="n">
        <f aca="false">IF(B36&lt;&gt;"",100*C36+G36,-1000)</f>
        <v>0</v>
      </c>
      <c r="I36" s="15" t="n">
        <f aca="false">RANK(H36,$H$3:$H$60,0)</f>
        <v>1</v>
      </c>
    </row>
    <row r="37" customFormat="false" ht="18.55" hidden="false" customHeight="false" outlineLevel="0" collapsed="false">
      <c r="A37" s="14" t="n">
        <f aca="false">Équipe!A37</f>
        <v>35</v>
      </c>
      <c r="B37" s="15" t="n">
        <f aca="false">Équipe!B37</f>
        <v>0</v>
      </c>
      <c r="C37" s="15" t="n">
        <f aca="false">SUM(IF(Équipe!D37=13,1,0),IF(Équipe!G37=13,1,0),IF(Équipe!J37=13,1,0),IF(Équipe!M37=13,1,0),IF(Équipe!P37=13,1,0))</f>
        <v>0</v>
      </c>
      <c r="D37" s="15" t="n">
        <f aca="false">$L$2-C37</f>
        <v>5</v>
      </c>
      <c r="E37" s="15" t="n">
        <f aca="false">SUM(Équipe!D37,Équipe!G37,Équipe!J37,Équipe!M37,Équipe!P37)</f>
        <v>0</v>
      </c>
      <c r="F37" s="15" t="n">
        <f aca="false">SUM(Équipe!E37,Équipe!H37,Équipe!K37,Équipe!N37,Équipe!Q37)</f>
        <v>0</v>
      </c>
      <c r="G37" s="15" t="n">
        <f aca="false">E37-F37</f>
        <v>0</v>
      </c>
      <c r="H37" s="15" t="n">
        <f aca="false">IF(B37&lt;&gt;"",100*C37+G37,-1000)</f>
        <v>0</v>
      </c>
      <c r="I37" s="15" t="n">
        <f aca="false">RANK(H37,$H$3:$H$60,0)</f>
        <v>1</v>
      </c>
    </row>
    <row r="38" customFormat="false" ht="18.55" hidden="false" customHeight="false" outlineLevel="0" collapsed="false">
      <c r="A38" s="14" t="n">
        <f aca="false">Équipe!A38</f>
        <v>36</v>
      </c>
      <c r="B38" s="15" t="n">
        <f aca="false">Équipe!B38</f>
        <v>0</v>
      </c>
      <c r="C38" s="15" t="n">
        <f aca="false">SUM(IF(Équipe!D38=13,1,0),IF(Équipe!G38=13,1,0),IF(Équipe!J38=13,1,0),IF(Équipe!M38=13,1,0),IF(Équipe!P38=13,1,0))</f>
        <v>0</v>
      </c>
      <c r="D38" s="15" t="n">
        <f aca="false">$L$2-C38</f>
        <v>5</v>
      </c>
      <c r="E38" s="15" t="n">
        <f aca="false">SUM(Équipe!D38,Équipe!G38,Équipe!J38,Équipe!M38,Équipe!P38)</f>
        <v>0</v>
      </c>
      <c r="F38" s="15" t="n">
        <f aca="false">SUM(Équipe!E38,Équipe!H38,Équipe!K38,Équipe!N38,Équipe!Q38)</f>
        <v>0</v>
      </c>
      <c r="G38" s="15" t="n">
        <f aca="false">E38-F38</f>
        <v>0</v>
      </c>
      <c r="H38" s="15" t="n">
        <f aca="false">IF(B38&lt;&gt;"",100*C38+G38,-1000)</f>
        <v>0</v>
      </c>
      <c r="I38" s="15" t="n">
        <f aca="false">RANK(H38,$H$3:$H$60,0)</f>
        <v>1</v>
      </c>
    </row>
    <row r="39" customFormat="false" ht="18.55" hidden="false" customHeight="false" outlineLevel="0" collapsed="false">
      <c r="A39" s="14" t="n">
        <f aca="false">Équipe!A39</f>
        <v>37</v>
      </c>
      <c r="B39" s="15" t="n">
        <f aca="false">Équipe!B39</f>
        <v>0</v>
      </c>
      <c r="C39" s="15" t="n">
        <f aca="false">SUM(IF(Équipe!D39=13,1,0),IF(Équipe!G39=13,1,0),IF(Équipe!J39=13,1,0),IF(Équipe!M39=13,1,0),IF(Équipe!P39=13,1,0))</f>
        <v>0</v>
      </c>
      <c r="D39" s="15" t="n">
        <f aca="false">$L$2-C39</f>
        <v>5</v>
      </c>
      <c r="E39" s="15" t="n">
        <f aca="false">SUM(Équipe!D39,Équipe!G39,Équipe!J39,Équipe!M39,Équipe!P39)</f>
        <v>0</v>
      </c>
      <c r="F39" s="15" t="n">
        <f aca="false">SUM(Équipe!E39,Équipe!H39,Équipe!K39,Équipe!N39,Équipe!Q39)</f>
        <v>0</v>
      </c>
      <c r="G39" s="15" t="n">
        <f aca="false">E39-F39</f>
        <v>0</v>
      </c>
      <c r="H39" s="15" t="n">
        <f aca="false">IF(B39&lt;&gt;"",100*C39+G39,-1000)</f>
        <v>0</v>
      </c>
      <c r="I39" s="15" t="n">
        <f aca="false">RANK(H39,$H$3:$H$60,0)</f>
        <v>1</v>
      </c>
    </row>
    <row r="40" customFormat="false" ht="18.55" hidden="false" customHeight="false" outlineLevel="0" collapsed="false">
      <c r="A40" s="14" t="n">
        <f aca="false">Équipe!A40</f>
        <v>38</v>
      </c>
      <c r="B40" s="15" t="n">
        <f aca="false">Équipe!B40</f>
        <v>0</v>
      </c>
      <c r="C40" s="15" t="n">
        <f aca="false">SUM(IF(Équipe!D40=13,1,0),IF(Équipe!G40=13,1,0),IF(Équipe!J40=13,1,0),IF(Équipe!M40=13,1,0),IF(Équipe!P40=13,1,0))</f>
        <v>0</v>
      </c>
      <c r="D40" s="15" t="n">
        <f aca="false">$L$2-C40</f>
        <v>5</v>
      </c>
      <c r="E40" s="15" t="n">
        <f aca="false">SUM(Équipe!D40,Équipe!G40,Équipe!J40,Équipe!M40,Équipe!P40)</f>
        <v>0</v>
      </c>
      <c r="F40" s="15" t="n">
        <f aca="false">SUM(Équipe!E40,Équipe!H40,Équipe!K40,Équipe!N40,Équipe!Q40)</f>
        <v>0</v>
      </c>
      <c r="G40" s="15" t="n">
        <f aca="false">E40-F40</f>
        <v>0</v>
      </c>
      <c r="H40" s="15" t="n">
        <f aca="false">IF(B40&lt;&gt;"",100*C40+G40,-1000)</f>
        <v>0</v>
      </c>
      <c r="I40" s="15" t="n">
        <f aca="false">RANK(H40,$H$3:$H$60,0)</f>
        <v>1</v>
      </c>
    </row>
    <row r="41" customFormat="false" ht="18.55" hidden="false" customHeight="false" outlineLevel="0" collapsed="false">
      <c r="A41" s="14" t="n">
        <f aca="false">Équipe!A41</f>
        <v>39</v>
      </c>
      <c r="B41" s="15" t="n">
        <f aca="false">Équipe!B41</f>
        <v>0</v>
      </c>
      <c r="C41" s="15" t="n">
        <f aca="false">SUM(IF(Équipe!D41=13,1,0),IF(Équipe!G41=13,1,0),IF(Équipe!J41=13,1,0),IF(Équipe!M41=13,1,0),IF(Équipe!P41=13,1,0))</f>
        <v>0</v>
      </c>
      <c r="D41" s="15" t="n">
        <f aca="false">$L$2-C41</f>
        <v>5</v>
      </c>
      <c r="E41" s="15" t="n">
        <f aca="false">SUM(Équipe!D41,Équipe!G41,Équipe!J41,Équipe!M41,Équipe!P41)</f>
        <v>0</v>
      </c>
      <c r="F41" s="15" t="n">
        <f aca="false">SUM(Équipe!E41,Équipe!H41,Équipe!K41,Équipe!N41,Équipe!Q41)</f>
        <v>0</v>
      </c>
      <c r="G41" s="15" t="n">
        <f aca="false">E41-F41</f>
        <v>0</v>
      </c>
      <c r="H41" s="15" t="n">
        <f aca="false">IF(B41&lt;&gt;"",100*C41+G41,-1000)</f>
        <v>0</v>
      </c>
      <c r="I41" s="15" t="n">
        <f aca="false">RANK(H41,$H$3:$H$60,0)</f>
        <v>1</v>
      </c>
    </row>
    <row r="42" customFormat="false" ht="18.55" hidden="false" customHeight="false" outlineLevel="0" collapsed="false">
      <c r="A42" s="14" t="n">
        <f aca="false">Équipe!A42</f>
        <v>40</v>
      </c>
      <c r="B42" s="15" t="n">
        <f aca="false">Équipe!B42</f>
        <v>0</v>
      </c>
      <c r="C42" s="15" t="n">
        <f aca="false">SUM(IF(Équipe!D42=13,1,0),IF(Équipe!G42=13,1,0),IF(Équipe!J42=13,1,0),IF(Équipe!M42=13,1,0),IF(Équipe!P42=13,1,0))</f>
        <v>0</v>
      </c>
      <c r="D42" s="15" t="n">
        <f aca="false">$L$2-C42</f>
        <v>5</v>
      </c>
      <c r="E42" s="15" t="n">
        <f aca="false">SUM(Équipe!D42,Équipe!G42,Équipe!J42,Équipe!M42,Équipe!P42)</f>
        <v>0</v>
      </c>
      <c r="F42" s="15" t="n">
        <f aca="false">SUM(Équipe!E42,Équipe!H42,Équipe!K42,Équipe!N42,Équipe!Q42)</f>
        <v>0</v>
      </c>
      <c r="G42" s="15" t="n">
        <f aca="false">E42-F42</f>
        <v>0</v>
      </c>
      <c r="H42" s="15" t="n">
        <f aca="false">IF(B42&lt;&gt;"",100*C42+G42,-1000)</f>
        <v>0</v>
      </c>
      <c r="I42" s="15" t="n">
        <f aca="false">RANK(H42,$H$3:$H$60,0)</f>
        <v>1</v>
      </c>
    </row>
    <row r="43" customFormat="false" ht="18.55" hidden="false" customHeight="false" outlineLevel="0" collapsed="false">
      <c r="A43" s="14" t="n">
        <f aca="false">Équipe!A43</f>
        <v>41</v>
      </c>
      <c r="B43" s="15" t="n">
        <f aca="false">Équipe!B43</f>
        <v>0</v>
      </c>
      <c r="C43" s="15" t="n">
        <f aca="false">SUM(IF(Équipe!D43=13,1,0),IF(Équipe!G43=13,1,0),IF(Équipe!J43=13,1,0),IF(Équipe!M43=13,1,0),IF(Équipe!P43=13,1,0))</f>
        <v>0</v>
      </c>
      <c r="D43" s="15" t="n">
        <f aca="false">$L$2-C43</f>
        <v>5</v>
      </c>
      <c r="E43" s="15" t="n">
        <f aca="false">SUM(Équipe!D43,Équipe!G43,Équipe!J43,Équipe!M43,Équipe!P43)</f>
        <v>0</v>
      </c>
      <c r="F43" s="15" t="n">
        <f aca="false">SUM(Équipe!E43,Équipe!H43,Équipe!K43,Équipe!N43,Équipe!Q43)</f>
        <v>0</v>
      </c>
      <c r="G43" s="15" t="n">
        <f aca="false">E43-F43</f>
        <v>0</v>
      </c>
      <c r="H43" s="15" t="n">
        <f aca="false">IF(B43&lt;&gt;"",100*C43+G43,-1000)</f>
        <v>0</v>
      </c>
      <c r="I43" s="15" t="n">
        <f aca="false">RANK(H43,$H$3:$H$60,0)</f>
        <v>1</v>
      </c>
    </row>
    <row r="44" customFormat="false" ht="18.55" hidden="false" customHeight="false" outlineLevel="0" collapsed="false">
      <c r="A44" s="14" t="n">
        <f aca="false">Équipe!A44</f>
        <v>42</v>
      </c>
      <c r="B44" s="15" t="n">
        <f aca="false">Équipe!B44</f>
        <v>0</v>
      </c>
      <c r="C44" s="15" t="n">
        <f aca="false">SUM(IF(Équipe!D44=13,1,0),IF(Équipe!G44=13,1,0),IF(Équipe!J44=13,1,0),IF(Équipe!M44=13,1,0),IF(Équipe!P44=13,1,0))</f>
        <v>0</v>
      </c>
      <c r="D44" s="15" t="n">
        <f aca="false">$L$2-C44</f>
        <v>5</v>
      </c>
      <c r="E44" s="15" t="n">
        <f aca="false">SUM(Équipe!D44,Équipe!G44,Équipe!J44,Équipe!M44,Équipe!P44)</f>
        <v>0</v>
      </c>
      <c r="F44" s="15" t="n">
        <f aca="false">SUM(Équipe!E44,Équipe!H44,Équipe!K44,Équipe!N44,Équipe!Q44)</f>
        <v>0</v>
      </c>
      <c r="G44" s="15" t="n">
        <f aca="false">E44-F44</f>
        <v>0</v>
      </c>
      <c r="H44" s="15" t="n">
        <f aca="false">IF(B44&lt;&gt;"",100*C44+G44,-1000)</f>
        <v>0</v>
      </c>
      <c r="I44" s="15" t="n">
        <f aca="false">RANK(H44,$H$3:$H$60,0)</f>
        <v>1</v>
      </c>
    </row>
    <row r="45" customFormat="false" ht="18.55" hidden="false" customHeight="false" outlineLevel="0" collapsed="false">
      <c r="A45" s="14" t="n">
        <f aca="false">Équipe!A45</f>
        <v>43</v>
      </c>
      <c r="B45" s="15" t="n">
        <f aca="false">Équipe!B45</f>
        <v>0</v>
      </c>
      <c r="C45" s="15" t="n">
        <f aca="false">SUM(IF(Équipe!D45=13,1,0),IF(Équipe!G45=13,1,0),IF(Équipe!J45=13,1,0),IF(Équipe!M45=13,1,0),IF(Équipe!P45=13,1,0))</f>
        <v>0</v>
      </c>
      <c r="D45" s="15" t="n">
        <f aca="false">$L$2-C45</f>
        <v>5</v>
      </c>
      <c r="E45" s="15" t="n">
        <f aca="false">SUM(Équipe!D45,Équipe!G45,Équipe!J45,Équipe!M45,Équipe!P45)</f>
        <v>0</v>
      </c>
      <c r="F45" s="15" t="n">
        <f aca="false">SUM(Équipe!E45,Équipe!H45,Équipe!K45,Équipe!N45,Équipe!Q45)</f>
        <v>0</v>
      </c>
      <c r="G45" s="15" t="n">
        <f aca="false">E45-F45</f>
        <v>0</v>
      </c>
      <c r="H45" s="15" t="n">
        <f aca="false">IF(B45&lt;&gt;"",100*C45+G45,-1000)</f>
        <v>0</v>
      </c>
      <c r="I45" s="15" t="n">
        <f aca="false">RANK(H45,$H$3:$H$60,0)</f>
        <v>1</v>
      </c>
    </row>
    <row r="46" customFormat="false" ht="18.55" hidden="false" customHeight="false" outlineLevel="0" collapsed="false">
      <c r="A46" s="14" t="n">
        <f aca="false">Équipe!A46</f>
        <v>44</v>
      </c>
      <c r="B46" s="15" t="n">
        <f aca="false">Équipe!B46</f>
        <v>0</v>
      </c>
      <c r="C46" s="15" t="n">
        <f aca="false">SUM(IF(Équipe!D46=13,1,0),IF(Équipe!G46=13,1,0),IF(Équipe!J46=13,1,0),IF(Équipe!M46=13,1,0),IF(Équipe!P46=13,1,0))</f>
        <v>0</v>
      </c>
      <c r="D46" s="15" t="n">
        <f aca="false">$L$2-C46</f>
        <v>5</v>
      </c>
      <c r="E46" s="15" t="n">
        <f aca="false">SUM(Équipe!D46,Équipe!G46,Équipe!J46,Équipe!M46,Équipe!P46)</f>
        <v>0</v>
      </c>
      <c r="F46" s="15" t="n">
        <f aca="false">SUM(Équipe!E46,Équipe!H46,Équipe!K46,Équipe!N46,Équipe!Q46)</f>
        <v>0</v>
      </c>
      <c r="G46" s="15" t="n">
        <f aca="false">E46-F46</f>
        <v>0</v>
      </c>
      <c r="H46" s="15" t="n">
        <f aca="false">IF(B46&lt;&gt;"",100*C46+G46,-1000)</f>
        <v>0</v>
      </c>
      <c r="I46" s="15" t="n">
        <f aca="false">RANK(H46,$H$3:$H$60,0)</f>
        <v>1</v>
      </c>
    </row>
    <row r="47" customFormat="false" ht="18.55" hidden="false" customHeight="false" outlineLevel="0" collapsed="false">
      <c r="A47" s="14" t="n">
        <f aca="false">Équipe!A47</f>
        <v>45</v>
      </c>
      <c r="B47" s="15" t="n">
        <f aca="false">Équipe!B47</f>
        <v>0</v>
      </c>
      <c r="C47" s="15" t="n">
        <f aca="false">SUM(IF(Équipe!D47=13,1,0),IF(Équipe!G47=13,1,0),IF(Équipe!J47=13,1,0),IF(Équipe!M47=13,1,0),IF(Équipe!P47=13,1,0))</f>
        <v>0</v>
      </c>
      <c r="D47" s="15" t="n">
        <f aca="false">$L$2-C47</f>
        <v>5</v>
      </c>
      <c r="E47" s="15" t="n">
        <f aca="false">SUM(Équipe!D47,Équipe!G47,Équipe!J47,Équipe!M47,Équipe!P47)</f>
        <v>0</v>
      </c>
      <c r="F47" s="15" t="n">
        <f aca="false">SUM(Équipe!E47,Équipe!H47,Équipe!K47,Équipe!N47,Équipe!Q47)</f>
        <v>0</v>
      </c>
      <c r="G47" s="15" t="n">
        <f aca="false">E47-F47</f>
        <v>0</v>
      </c>
      <c r="H47" s="15" t="n">
        <f aca="false">IF(B47&lt;&gt;"",100*C47+G47,-1000)</f>
        <v>0</v>
      </c>
      <c r="I47" s="15" t="n">
        <f aca="false">RANK(H47,$H$3:$H$60,0)</f>
        <v>1</v>
      </c>
    </row>
    <row r="48" customFormat="false" ht="18.55" hidden="false" customHeight="false" outlineLevel="0" collapsed="false">
      <c r="A48" s="14" t="n">
        <f aca="false">Équipe!A48</f>
        <v>46</v>
      </c>
      <c r="B48" s="15" t="n">
        <f aca="false">Équipe!B48</f>
        <v>0</v>
      </c>
      <c r="C48" s="15" t="n">
        <f aca="false">SUM(IF(Équipe!D48=13,1,0),IF(Équipe!G48=13,1,0),IF(Équipe!J48=13,1,0),IF(Équipe!M48=13,1,0),IF(Équipe!P48=13,1,0))</f>
        <v>0</v>
      </c>
      <c r="D48" s="15" t="n">
        <f aca="false">$L$2-C48</f>
        <v>5</v>
      </c>
      <c r="E48" s="15" t="n">
        <f aca="false">SUM(Équipe!D48,Équipe!G48,Équipe!J48,Équipe!M48,Équipe!P48)</f>
        <v>0</v>
      </c>
      <c r="F48" s="15" t="n">
        <f aca="false">SUM(Équipe!E48,Équipe!H48,Équipe!K48,Équipe!N48,Équipe!Q48)</f>
        <v>0</v>
      </c>
      <c r="G48" s="15" t="n">
        <f aca="false">E48-F48</f>
        <v>0</v>
      </c>
      <c r="H48" s="15" t="n">
        <f aca="false">IF(B48&lt;&gt;"",100*C48+G48,-1000)</f>
        <v>0</v>
      </c>
      <c r="I48" s="15" t="n">
        <f aca="false">RANK(H48,$H$3:$H$60,0)</f>
        <v>1</v>
      </c>
    </row>
    <row r="49" customFormat="false" ht="18.55" hidden="false" customHeight="false" outlineLevel="0" collapsed="false">
      <c r="A49" s="14" t="n">
        <f aca="false">Équipe!A49</f>
        <v>47</v>
      </c>
      <c r="B49" s="15" t="n">
        <f aca="false">Équipe!B49</f>
        <v>0</v>
      </c>
      <c r="C49" s="15" t="n">
        <f aca="false">SUM(IF(Équipe!D49=13,1,0),IF(Équipe!G49=13,1,0),IF(Équipe!J49=13,1,0),IF(Équipe!M49=13,1,0),IF(Équipe!P49=13,1,0))</f>
        <v>0</v>
      </c>
      <c r="D49" s="15" t="n">
        <f aca="false">$L$2-C49</f>
        <v>5</v>
      </c>
      <c r="E49" s="15" t="n">
        <f aca="false">SUM(Équipe!D49,Équipe!G49,Équipe!J49,Équipe!M49,Équipe!P49)</f>
        <v>0</v>
      </c>
      <c r="F49" s="15" t="n">
        <f aca="false">SUM(Équipe!E49,Équipe!H49,Équipe!K49,Équipe!N49,Équipe!Q49)</f>
        <v>0</v>
      </c>
      <c r="G49" s="15" t="n">
        <f aca="false">E49-F49</f>
        <v>0</v>
      </c>
      <c r="H49" s="15" t="n">
        <f aca="false">IF(B49&lt;&gt;"",100*C49+G49,-1000)</f>
        <v>0</v>
      </c>
      <c r="I49" s="15" t="n">
        <f aca="false">RANK(H49,$H$3:$H$60,0)</f>
        <v>1</v>
      </c>
    </row>
    <row r="50" customFormat="false" ht="18.55" hidden="false" customHeight="false" outlineLevel="0" collapsed="false">
      <c r="A50" s="14" t="n">
        <f aca="false">Équipe!A50</f>
        <v>48</v>
      </c>
      <c r="B50" s="15" t="n">
        <f aca="false">Équipe!B50</f>
        <v>0</v>
      </c>
      <c r="C50" s="15" t="n">
        <f aca="false">SUM(IF(Équipe!D50=13,1,0),IF(Équipe!G50=13,1,0),IF(Équipe!J50=13,1,0),IF(Équipe!M50=13,1,0),IF(Équipe!P50=13,1,0))</f>
        <v>0</v>
      </c>
      <c r="D50" s="15" t="n">
        <f aca="false">$L$2-C50</f>
        <v>5</v>
      </c>
      <c r="E50" s="15" t="n">
        <f aca="false">SUM(Équipe!D50,Équipe!G50,Équipe!J50,Équipe!M50,Équipe!P50)</f>
        <v>0</v>
      </c>
      <c r="F50" s="15" t="n">
        <f aca="false">SUM(Équipe!E50,Équipe!H50,Équipe!K50,Équipe!N50,Équipe!Q50)</f>
        <v>0</v>
      </c>
      <c r="G50" s="15" t="n">
        <f aca="false">E50-F50</f>
        <v>0</v>
      </c>
      <c r="H50" s="15" t="n">
        <f aca="false">IF(B50&lt;&gt;"",100*C50+G50,-1000)</f>
        <v>0</v>
      </c>
      <c r="I50" s="15" t="n">
        <f aca="false">RANK(H50,$H$3:$H$60,0)</f>
        <v>1</v>
      </c>
    </row>
    <row r="51" customFormat="false" ht="18.55" hidden="false" customHeight="false" outlineLevel="0" collapsed="false">
      <c r="A51" s="14" t="n">
        <f aca="false">Équipe!A51</f>
        <v>49</v>
      </c>
      <c r="B51" s="15" t="n">
        <f aca="false">Équipe!B51</f>
        <v>0</v>
      </c>
      <c r="C51" s="15" t="n">
        <f aca="false">SUM(IF(Équipe!D51=13,1,0),IF(Équipe!G51=13,1,0),IF(Équipe!J51=13,1,0),IF(Équipe!M51=13,1,0),IF(Équipe!P51=13,1,0))</f>
        <v>0</v>
      </c>
      <c r="D51" s="15" t="n">
        <f aca="false">$L$2-C51</f>
        <v>5</v>
      </c>
      <c r="E51" s="15" t="n">
        <f aca="false">SUM(Équipe!D51,Équipe!G51,Équipe!J51,Équipe!M51,Équipe!P51)</f>
        <v>0</v>
      </c>
      <c r="F51" s="15" t="n">
        <f aca="false">SUM(Équipe!E51,Équipe!H51,Équipe!K51,Équipe!N51,Équipe!Q51)</f>
        <v>0</v>
      </c>
      <c r="G51" s="15" t="n">
        <f aca="false">E51-F51</f>
        <v>0</v>
      </c>
      <c r="H51" s="15" t="n">
        <f aca="false">IF(B51&lt;&gt;"",100*C51+G51,-1000)</f>
        <v>0</v>
      </c>
      <c r="I51" s="15" t="n">
        <f aca="false">RANK(H51,$H$3:$H$60,0)</f>
        <v>1</v>
      </c>
    </row>
    <row r="52" customFormat="false" ht="18.55" hidden="false" customHeight="false" outlineLevel="0" collapsed="false">
      <c r="A52" s="14" t="n">
        <f aca="false">Équipe!A52</f>
        <v>50</v>
      </c>
      <c r="B52" s="15" t="n">
        <f aca="false">Équipe!B52</f>
        <v>0</v>
      </c>
      <c r="C52" s="15" t="n">
        <f aca="false">SUM(IF(Équipe!D52=13,1,0),IF(Équipe!G52=13,1,0),IF(Équipe!J52=13,1,0),IF(Équipe!M52=13,1,0),IF(Équipe!P52=13,1,0))</f>
        <v>0</v>
      </c>
      <c r="D52" s="15" t="n">
        <f aca="false">$L$2-C52</f>
        <v>5</v>
      </c>
      <c r="E52" s="15" t="n">
        <f aca="false">SUM(Équipe!D52,Équipe!G52,Équipe!J52,Équipe!M52,Équipe!P52)</f>
        <v>0</v>
      </c>
      <c r="F52" s="15" t="n">
        <f aca="false">SUM(Équipe!E52,Équipe!H52,Équipe!K52,Équipe!N52,Équipe!Q52)</f>
        <v>0</v>
      </c>
      <c r="G52" s="15" t="n">
        <f aca="false">E52-F52</f>
        <v>0</v>
      </c>
      <c r="H52" s="15" t="n">
        <f aca="false">IF(B52&lt;&gt;"",100*C52+G52,-1000)</f>
        <v>0</v>
      </c>
      <c r="I52" s="15" t="n">
        <f aca="false">RANK(H52,$H$3:$H$60,0)</f>
        <v>1</v>
      </c>
    </row>
    <row r="53" customFormat="false" ht="18.55" hidden="false" customHeight="false" outlineLevel="0" collapsed="false">
      <c r="A53" s="14" t="n">
        <f aca="false">Équipe!A53</f>
        <v>51</v>
      </c>
      <c r="B53" s="15" t="n">
        <f aca="false">Équipe!B53</f>
        <v>0</v>
      </c>
      <c r="C53" s="15" t="n">
        <f aca="false">SUM(IF(Équipe!D53=13,1,0),IF(Équipe!G53=13,1,0),IF(Équipe!J53=13,1,0),IF(Équipe!M53=13,1,0),IF(Équipe!P53=13,1,0))</f>
        <v>0</v>
      </c>
      <c r="D53" s="15" t="n">
        <f aca="false">$L$2-C53</f>
        <v>5</v>
      </c>
      <c r="E53" s="15" t="n">
        <f aca="false">SUM(Équipe!D53,Équipe!G53,Équipe!J53,Équipe!M53,Équipe!P53)</f>
        <v>0</v>
      </c>
      <c r="F53" s="15" t="n">
        <f aca="false">SUM(Équipe!E53,Équipe!H53,Équipe!K53,Équipe!N53,Équipe!Q53)</f>
        <v>0</v>
      </c>
      <c r="G53" s="15" t="n">
        <f aca="false">E53-F53</f>
        <v>0</v>
      </c>
      <c r="H53" s="15" t="n">
        <f aca="false">IF(B53&lt;&gt;"",100*C53+G53,-1000)</f>
        <v>0</v>
      </c>
      <c r="I53" s="15" t="n">
        <f aca="false">RANK(H53,$H$3:$H$60,0)</f>
        <v>1</v>
      </c>
    </row>
    <row r="54" customFormat="false" ht="18.55" hidden="false" customHeight="false" outlineLevel="0" collapsed="false">
      <c r="A54" s="14" t="n">
        <f aca="false">Équipe!A54</f>
        <v>52</v>
      </c>
      <c r="B54" s="15" t="n">
        <f aca="false">Équipe!B54</f>
        <v>0</v>
      </c>
      <c r="C54" s="15" t="n">
        <f aca="false">SUM(IF(Équipe!D54=13,1,0),IF(Équipe!G54=13,1,0),IF(Équipe!J54=13,1,0),IF(Équipe!M54=13,1,0),IF(Équipe!P54=13,1,0))</f>
        <v>0</v>
      </c>
      <c r="D54" s="15" t="n">
        <f aca="false">$L$2-C54</f>
        <v>5</v>
      </c>
      <c r="E54" s="15" t="n">
        <f aca="false">SUM(Équipe!D54,Équipe!G54,Équipe!J54,Équipe!M54,Équipe!P54)</f>
        <v>0</v>
      </c>
      <c r="F54" s="15" t="n">
        <f aca="false">SUM(Équipe!E54,Équipe!H54,Équipe!K54,Équipe!N54,Équipe!Q54)</f>
        <v>0</v>
      </c>
      <c r="G54" s="15" t="n">
        <f aca="false">E54-F54</f>
        <v>0</v>
      </c>
      <c r="H54" s="15" t="n">
        <f aca="false">IF(B54&lt;&gt;"",100*C54+G54,-1000)</f>
        <v>0</v>
      </c>
      <c r="I54" s="15" t="n">
        <f aca="false">RANK(H54,$H$3:$H$60,0)</f>
        <v>1</v>
      </c>
    </row>
    <row r="55" customFormat="false" ht="18.55" hidden="false" customHeight="false" outlineLevel="0" collapsed="false">
      <c r="A55" s="14" t="n">
        <f aca="false">Équipe!A55</f>
        <v>53</v>
      </c>
      <c r="B55" s="15" t="n">
        <f aca="false">Équipe!B55</f>
        <v>0</v>
      </c>
      <c r="C55" s="15" t="n">
        <f aca="false">SUM(IF(Équipe!D55=13,1,0),IF(Équipe!G55=13,1,0),IF(Équipe!J55=13,1,0),IF(Équipe!M55=13,1,0),IF(Équipe!P55=13,1,0))</f>
        <v>0</v>
      </c>
      <c r="D55" s="15" t="n">
        <f aca="false">$L$2-C55</f>
        <v>5</v>
      </c>
      <c r="E55" s="15" t="n">
        <f aca="false">SUM(Équipe!D55,Équipe!G55,Équipe!J55,Équipe!M55,Équipe!P55)</f>
        <v>0</v>
      </c>
      <c r="F55" s="15" t="n">
        <f aca="false">SUM(Équipe!E55,Équipe!H55,Équipe!K55,Équipe!N55,Équipe!Q55)</f>
        <v>0</v>
      </c>
      <c r="G55" s="15" t="n">
        <f aca="false">E55-F55</f>
        <v>0</v>
      </c>
      <c r="H55" s="15" t="n">
        <f aca="false">IF(B55&lt;&gt;"",100*C55+G55,-1000)</f>
        <v>0</v>
      </c>
      <c r="I55" s="15" t="n">
        <f aca="false">RANK(H55,$H$3:$H$60,0)</f>
        <v>1</v>
      </c>
    </row>
    <row r="56" customFormat="false" ht="18.55" hidden="false" customHeight="false" outlineLevel="0" collapsed="false">
      <c r="A56" s="14" t="n">
        <f aca="false">Équipe!A56</f>
        <v>54</v>
      </c>
      <c r="B56" s="15" t="n">
        <f aca="false">Équipe!B56</f>
        <v>0</v>
      </c>
      <c r="C56" s="15" t="n">
        <f aca="false">SUM(IF(Équipe!D56=13,1,0),IF(Équipe!G56=13,1,0),IF(Équipe!J56=13,1,0),IF(Équipe!M56=13,1,0),IF(Équipe!P56=13,1,0))</f>
        <v>0</v>
      </c>
      <c r="D56" s="15" t="n">
        <f aca="false">$L$2-C56</f>
        <v>5</v>
      </c>
      <c r="E56" s="15" t="n">
        <f aca="false">SUM(Équipe!D56,Équipe!G56,Équipe!J56,Équipe!M56,Équipe!P56)</f>
        <v>0</v>
      </c>
      <c r="F56" s="15" t="n">
        <f aca="false">SUM(Équipe!E56,Équipe!H56,Équipe!K56,Équipe!N56,Équipe!Q56)</f>
        <v>0</v>
      </c>
      <c r="G56" s="15" t="n">
        <f aca="false">E56-F56</f>
        <v>0</v>
      </c>
      <c r="H56" s="15" t="n">
        <f aca="false">IF(B56&lt;&gt;"",100*C56+G56,-1000)</f>
        <v>0</v>
      </c>
      <c r="I56" s="15" t="n">
        <f aca="false">RANK(H56,$H$3:$H$60,0)</f>
        <v>1</v>
      </c>
    </row>
    <row r="57" customFormat="false" ht="18.55" hidden="false" customHeight="false" outlineLevel="0" collapsed="false">
      <c r="A57" s="14" t="n">
        <f aca="false">Équipe!A57</f>
        <v>55</v>
      </c>
      <c r="B57" s="15" t="n">
        <f aca="false">Équipe!B57</f>
        <v>0</v>
      </c>
      <c r="C57" s="15" t="n">
        <f aca="false">SUM(IF(Équipe!D57=13,1,0),IF(Équipe!G57=13,1,0),IF(Équipe!J57=13,1,0),IF(Équipe!M57=13,1,0),IF(Équipe!P57=13,1,0))</f>
        <v>0</v>
      </c>
      <c r="D57" s="15" t="n">
        <f aca="false">$L$2-C57</f>
        <v>5</v>
      </c>
      <c r="E57" s="15" t="n">
        <f aca="false">SUM(Équipe!D57,Équipe!G57,Équipe!J57,Équipe!M57,Équipe!P57)</f>
        <v>0</v>
      </c>
      <c r="F57" s="15" t="n">
        <f aca="false">SUM(Équipe!E57,Équipe!H57,Équipe!K57,Équipe!N57,Équipe!Q57)</f>
        <v>0</v>
      </c>
      <c r="G57" s="15" t="n">
        <f aca="false">E57-F57</f>
        <v>0</v>
      </c>
      <c r="H57" s="15" t="n">
        <f aca="false">IF(B57&lt;&gt;"",100*C57+G57,-1000)</f>
        <v>0</v>
      </c>
      <c r="I57" s="15" t="n">
        <f aca="false">RANK(H57,$H$3:$H$60,0)</f>
        <v>1</v>
      </c>
    </row>
    <row r="58" customFormat="false" ht="18.55" hidden="false" customHeight="false" outlineLevel="0" collapsed="false">
      <c r="A58" s="14" t="n">
        <f aca="false">Équipe!A58</f>
        <v>56</v>
      </c>
      <c r="B58" s="15" t="n">
        <f aca="false">Équipe!B58</f>
        <v>0</v>
      </c>
      <c r="C58" s="15" t="n">
        <f aca="false">SUM(IF(Équipe!D58=13,1,0),IF(Équipe!G58=13,1,0),IF(Équipe!J58=13,1,0),IF(Équipe!M58=13,1,0),IF(Équipe!P58=13,1,0))</f>
        <v>0</v>
      </c>
      <c r="D58" s="15" t="n">
        <f aca="false">$L$2-C58</f>
        <v>5</v>
      </c>
      <c r="E58" s="15" t="n">
        <f aca="false">SUM(Équipe!D58,Équipe!G58,Équipe!J58,Équipe!M58,Équipe!P58)</f>
        <v>0</v>
      </c>
      <c r="F58" s="15" t="n">
        <f aca="false">SUM(Équipe!E58,Équipe!H58,Équipe!K58,Équipe!N58,Équipe!Q58)</f>
        <v>0</v>
      </c>
      <c r="G58" s="15" t="n">
        <f aca="false">E58-F58</f>
        <v>0</v>
      </c>
      <c r="H58" s="15" t="n">
        <f aca="false">IF(B58&lt;&gt;"",100*C58+G58,-1000)</f>
        <v>0</v>
      </c>
      <c r="I58" s="15" t="n">
        <f aca="false">RANK(H58,$H$3:$H$60,0)</f>
        <v>1</v>
      </c>
    </row>
    <row r="59" customFormat="false" ht="18.55" hidden="false" customHeight="false" outlineLevel="0" collapsed="false">
      <c r="A59" s="14" t="n">
        <f aca="false">Équipe!A59</f>
        <v>57</v>
      </c>
      <c r="B59" s="15" t="n">
        <f aca="false">Équipe!B59</f>
        <v>0</v>
      </c>
      <c r="C59" s="15" t="n">
        <f aca="false">SUM(IF(Équipe!D59=13,1,0),IF(Équipe!G59=13,1,0),IF(Équipe!J59=13,1,0),IF(Équipe!M59=13,1,0),IF(Équipe!P59=13,1,0))</f>
        <v>0</v>
      </c>
      <c r="D59" s="15" t="n">
        <f aca="false">$L$2-C59</f>
        <v>5</v>
      </c>
      <c r="E59" s="15" t="n">
        <f aca="false">SUM(Équipe!D59,Équipe!G59,Équipe!J59,Équipe!M59,Équipe!P59)</f>
        <v>0</v>
      </c>
      <c r="F59" s="15" t="n">
        <f aca="false">SUM(Équipe!E59,Équipe!H59,Équipe!K59,Équipe!N59,Équipe!Q59)</f>
        <v>0</v>
      </c>
      <c r="G59" s="15" t="n">
        <f aca="false">E59-F59</f>
        <v>0</v>
      </c>
      <c r="H59" s="15" t="n">
        <f aca="false">IF(B59&lt;&gt;"",100*C59+G59,-1000)</f>
        <v>0</v>
      </c>
      <c r="I59" s="15" t="n">
        <f aca="false">RANK(H59,$H$3:$H$60,0)</f>
        <v>1</v>
      </c>
    </row>
    <row r="60" customFormat="false" ht="18.55" hidden="false" customHeight="false" outlineLevel="0" collapsed="false">
      <c r="A60" s="14" t="n">
        <f aca="false">Équipe!A60</f>
        <v>58</v>
      </c>
      <c r="B60" s="15" t="n">
        <f aca="false">Équipe!B60</f>
        <v>0</v>
      </c>
      <c r="C60" s="15" t="n">
        <f aca="false">SUM(IF(Équipe!D60=13,1,0),IF(Équipe!G60=13,1,0),IF(Équipe!J60=13,1,0),IF(Équipe!M60=13,1,0),IF(Équipe!P60=13,1,0))</f>
        <v>0</v>
      </c>
      <c r="D60" s="15" t="n">
        <f aca="false">$L$2-C60</f>
        <v>5</v>
      </c>
      <c r="E60" s="15" t="n">
        <f aca="false">SUM(Équipe!D60,Équipe!G60,Équipe!J60,Équipe!M60,Équipe!P60)</f>
        <v>0</v>
      </c>
      <c r="F60" s="15" t="n">
        <f aca="false">SUM(Équipe!E60,Équipe!H60,Équipe!K60,Équipe!N60,Équipe!Q60)</f>
        <v>0</v>
      </c>
      <c r="G60" s="15" t="n">
        <f aca="false">E60-F60</f>
        <v>0</v>
      </c>
      <c r="H60" s="15" t="n">
        <f aca="false">IF(B60&lt;&gt;"",100*C60+G60,-1000)</f>
        <v>0</v>
      </c>
      <c r="I60" s="15" t="n">
        <f aca="false">RANK(H60,$H$3:$H$60,0)</f>
        <v>1</v>
      </c>
    </row>
    <row r="61" customFormat="false" ht="18.55" hidden="false" customHeight="false" outlineLevel="0" collapsed="false">
      <c r="A61" s="14" t="n">
        <f aca="false">Équipe!A61</f>
        <v>59</v>
      </c>
      <c r="B61" s="15" t="n">
        <f aca="false">Équipe!B61</f>
        <v>0</v>
      </c>
      <c r="C61" s="15" t="n">
        <f aca="false">SUM(IF(Équipe!D61=13,1,0),IF(Équipe!G61=13,1,0),IF(Équipe!J61=13,1,0),IF(Équipe!M61=13,1,0),IF(Équipe!P61=13,1,0))</f>
        <v>0</v>
      </c>
      <c r="D61" s="15" t="n">
        <f aca="false">$L$2-C61</f>
        <v>5</v>
      </c>
      <c r="E61" s="15" t="n">
        <f aca="false">SUM(Équipe!D61,Équipe!G61,Équipe!J61,Équipe!M61,Équipe!P61)</f>
        <v>0</v>
      </c>
      <c r="F61" s="15" t="n">
        <f aca="false">SUM(Équipe!E61,Équipe!H61,Équipe!K61,Équipe!N61,Équipe!Q61)</f>
        <v>0</v>
      </c>
      <c r="G61" s="15" t="n">
        <f aca="false">E61-F61</f>
        <v>0</v>
      </c>
      <c r="H61" s="15" t="n">
        <f aca="false">IF(B61&lt;&gt;"",100*C61+G61,-1000)</f>
        <v>0</v>
      </c>
      <c r="I61" s="15" t="n">
        <f aca="false">RANK(H61,$H$3:$H$60,0)</f>
        <v>1</v>
      </c>
    </row>
    <row r="62" customFormat="false" ht="18.55" hidden="false" customHeight="false" outlineLevel="0" collapsed="false">
      <c r="A62" s="14" t="n">
        <f aca="false">Équipe!A62</f>
        <v>60</v>
      </c>
      <c r="B62" s="15" t="n">
        <f aca="false">Équipe!B62</f>
        <v>0</v>
      </c>
      <c r="C62" s="15" t="n">
        <f aca="false">SUM(IF(Équipe!D62=13,1,0),IF(Équipe!G62=13,1,0),IF(Équipe!J62=13,1,0),IF(Équipe!M62=13,1,0),IF(Équipe!P62=13,1,0))</f>
        <v>0</v>
      </c>
      <c r="D62" s="15" t="n">
        <f aca="false">$L$2-C62</f>
        <v>5</v>
      </c>
      <c r="E62" s="15" t="n">
        <f aca="false">SUM(Équipe!D62,Équipe!G62,Équipe!J62,Équipe!M62,Équipe!P62)</f>
        <v>0</v>
      </c>
      <c r="F62" s="15" t="n">
        <f aca="false">SUM(Équipe!E62,Équipe!H62,Équipe!K62,Équipe!N62,Équipe!Q62)</f>
        <v>0</v>
      </c>
      <c r="G62" s="15" t="n">
        <f aca="false">E62-F62</f>
        <v>0</v>
      </c>
      <c r="H62" s="15" t="n">
        <f aca="false">IF(B62&lt;&gt;"",100*C62+G62,-1000)</f>
        <v>0</v>
      </c>
      <c r="I62" s="15" t="n">
        <f aca="false">RANK(H62,$H$3:$H$60,0)</f>
        <v>1</v>
      </c>
    </row>
  </sheetData>
  <mergeCells count="10">
    <mergeCell ref="A1:B1"/>
    <mergeCell ref="C1:C2"/>
    <mergeCell ref="D1:D2"/>
    <mergeCell ref="E1:E2"/>
    <mergeCell ref="F1:F2"/>
    <mergeCell ref="G1:G2"/>
    <mergeCell ref="H1:H2"/>
    <mergeCell ref="I1:I2"/>
    <mergeCell ref="K2:K4"/>
    <mergeCell ref="L2:L4"/>
  </mergeCells>
  <conditionalFormatting sqref="B3:I62">
    <cfRule type="expression" priority="2" aboveAverage="0" equalAverage="0" bottom="0" percent="0" rank="0" text="" dxfId="5">
      <formula>Stats!$B3=0</formula>
    </cfRule>
  </conditionalFormatting>
  <conditionalFormatting sqref="L2">
    <cfRule type="cellIs" priority="3" operator="equal" aboveAverage="0" equalAverage="0" bottom="0" percent="0" rank="0" text="" dxfId="4">
      <formula>""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3" activeCellId="0" sqref="B3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11.43"/>
    <col collapsed="false" customWidth="true" hidden="false" outlineLevel="0" max="2" min="2" style="1" width="12.85"/>
    <col collapsed="false" customWidth="true" hidden="false" outlineLevel="0" max="3" min="3" style="1" width="79.03"/>
  </cols>
  <sheetData>
    <row r="1" customFormat="false" ht="24.45" hidden="false" customHeight="false" outlineLevel="0" collapsed="false">
      <c r="A1" s="13" t="s">
        <v>37</v>
      </c>
      <c r="B1" s="18" t="s">
        <v>16</v>
      </c>
      <c r="C1" s="18"/>
    </row>
    <row r="2" customFormat="false" ht="24.45" hidden="false" customHeight="false" outlineLevel="0" collapsed="false">
      <c r="A2" s="13"/>
      <c r="B2" s="12" t="s">
        <v>22</v>
      </c>
      <c r="C2" s="12" t="s">
        <v>23</v>
      </c>
    </row>
    <row r="3" customFormat="false" ht="18.55" hidden="false" customHeight="false" outlineLevel="0" collapsed="false">
      <c r="A3" s="20" t="n">
        <v>1</v>
      </c>
      <c r="B3" s="21" t="n">
        <f aca="false">_xlfn.IFNA(INDEX(Stats!$A$3:$A$60,MATCH(A3,Stats!$I$3:$I$60,0),1),0)</f>
        <v>33</v>
      </c>
      <c r="C3" s="21" t="n">
        <f aca="false">_xlfn.IFNA(INDEX(Stats!$B$3:$B$62,MATCH(A3,Stats!$I$3:$I$62,0),1),0)</f>
        <v>0</v>
      </c>
    </row>
    <row r="4" customFormat="false" ht="18.55" hidden="false" customHeight="false" outlineLevel="0" collapsed="false">
      <c r="A4" s="22" t="n">
        <v>2</v>
      </c>
      <c r="B4" s="23" t="n">
        <f aca="false">_xlfn.IFNA(INDEX(Stats!$A$3:$A$60,MATCH(A4,Stats!$I$3:$I$60,0),1),0)</f>
        <v>0</v>
      </c>
      <c r="C4" s="23" t="n">
        <f aca="false">_xlfn.IFNA(INDEX(Stats!$B$3:$B$62,MATCH(A4,Stats!$I$3:$I$62,0),1),0)</f>
        <v>0</v>
      </c>
    </row>
    <row r="5" customFormat="false" ht="18.55" hidden="false" customHeight="false" outlineLevel="0" collapsed="false">
      <c r="A5" s="24" t="n">
        <v>3</v>
      </c>
      <c r="B5" s="25" t="n">
        <f aca="false">_xlfn.IFNA(INDEX(Stats!$A$3:$A$60,MATCH(A5,Stats!$I$3:$I$60,0),1),0)</f>
        <v>0</v>
      </c>
      <c r="C5" s="25" t="n">
        <f aca="false">_xlfn.IFNA(INDEX(Stats!$B$3:$B$62,MATCH(A5,Stats!$I$3:$I$62,0),1),0)</f>
        <v>0</v>
      </c>
    </row>
    <row r="6" customFormat="false" ht="18.55" hidden="false" customHeight="false" outlineLevel="0" collapsed="false">
      <c r="A6" s="17" t="n">
        <v>4</v>
      </c>
      <c r="B6" s="15" t="n">
        <f aca="false">_xlfn.IFNA(INDEX(Stats!$A$3:$A$60,MATCH(A6,Stats!$I$3:$I$60,0),1),0)</f>
        <v>0</v>
      </c>
      <c r="C6" s="15" t="n">
        <f aca="false">_xlfn.IFNA(INDEX(Stats!$B$3:$B$62,MATCH(A6,Stats!$I$3:$I$62,0),1),0)</f>
        <v>0</v>
      </c>
    </row>
    <row r="7" customFormat="false" ht="18.55" hidden="false" customHeight="false" outlineLevel="0" collapsed="false">
      <c r="A7" s="17" t="n">
        <v>5</v>
      </c>
      <c r="B7" s="15" t="n">
        <f aca="false">_xlfn.IFNA(INDEX(Stats!$A$3:$A$60,MATCH(A7,Stats!$I$3:$I$60,0),1),0)</f>
        <v>0</v>
      </c>
      <c r="C7" s="15" t="n">
        <f aca="false">_xlfn.IFNA(INDEX(Stats!$B$3:$B$62,MATCH(A7,Stats!$I$3:$I$62,0),1),0)</f>
        <v>0</v>
      </c>
      <c r="F7" s="26" t="s">
        <v>38</v>
      </c>
    </row>
    <row r="8" customFormat="false" ht="18.55" hidden="false" customHeight="false" outlineLevel="0" collapsed="false">
      <c r="A8" s="17" t="n">
        <v>6</v>
      </c>
      <c r="B8" s="15" t="n">
        <f aca="false">_xlfn.IFNA(INDEX(Stats!$A$3:$A$60,MATCH(A8,Stats!$I$3:$I$60,0),1),0)</f>
        <v>0</v>
      </c>
      <c r="C8" s="15" t="n">
        <f aca="false">_xlfn.IFNA(INDEX(Stats!$B$3:$B$62,MATCH(A8,Stats!$I$3:$I$62,0),1),0)</f>
        <v>0</v>
      </c>
      <c r="F8" s="26" t="s">
        <v>39</v>
      </c>
    </row>
    <row r="9" customFormat="false" ht="18.55" hidden="false" customHeight="false" outlineLevel="0" collapsed="false">
      <c r="A9" s="17" t="n">
        <v>7</v>
      </c>
      <c r="B9" s="15" t="n">
        <f aca="false">_xlfn.IFNA(INDEX(Stats!$A$3:$A$60,MATCH(A9,Stats!$I$3:$I$60,0),1),0)</f>
        <v>0</v>
      </c>
      <c r="C9" s="15" t="n">
        <f aca="false">_xlfn.IFNA(INDEX(Stats!$B$3:$B$62,MATCH(A9,Stats!$I$3:$I$62,0),1),0)</f>
        <v>0</v>
      </c>
      <c r="F9" s="26" t="s">
        <v>40</v>
      </c>
    </row>
    <row r="10" customFormat="false" ht="18.55" hidden="false" customHeight="false" outlineLevel="0" collapsed="false">
      <c r="A10" s="17" t="n">
        <v>8</v>
      </c>
      <c r="B10" s="15" t="n">
        <f aca="false">_xlfn.IFNA(INDEX(Stats!$A$3:$A$60,MATCH(A10,Stats!$I$3:$I$60,0),1),0)</f>
        <v>0</v>
      </c>
      <c r="C10" s="15" t="n">
        <f aca="false">_xlfn.IFNA(INDEX(Stats!$B$3:$B$62,MATCH(A10,Stats!$I$3:$I$62,0),1),0)</f>
        <v>0</v>
      </c>
    </row>
    <row r="11" customFormat="false" ht="18.55" hidden="false" customHeight="false" outlineLevel="0" collapsed="false">
      <c r="A11" s="17" t="n">
        <v>9</v>
      </c>
      <c r="B11" s="15" t="n">
        <f aca="false">_xlfn.IFNA(INDEX(Stats!$A$3:$A$60,MATCH(A11,Stats!$I$3:$I$60,0),1),0)</f>
        <v>0</v>
      </c>
      <c r="C11" s="15" t="n">
        <f aca="false">_xlfn.IFNA(INDEX(Stats!$B$3:$B$62,MATCH(A11,Stats!$I$3:$I$62,0),1),0)</f>
        <v>0</v>
      </c>
    </row>
    <row r="12" customFormat="false" ht="18.55" hidden="false" customHeight="false" outlineLevel="0" collapsed="false">
      <c r="A12" s="17" t="n">
        <v>10</v>
      </c>
      <c r="B12" s="15" t="n">
        <f aca="false">_xlfn.IFNA(INDEX(Stats!$A$3:$A$60,MATCH(A12,Stats!$I$3:$I$60,0),1),0)</f>
        <v>0</v>
      </c>
      <c r="C12" s="15" t="n">
        <f aca="false">_xlfn.IFNA(INDEX(Stats!$B$3:$B$62,MATCH(A12,Stats!$I$3:$I$62,0),1),0)</f>
        <v>0</v>
      </c>
    </row>
    <row r="13" customFormat="false" ht="18.55" hidden="false" customHeight="false" outlineLevel="0" collapsed="false">
      <c r="A13" s="17" t="n">
        <v>11</v>
      </c>
      <c r="B13" s="15" t="n">
        <f aca="false">_xlfn.IFNA(INDEX(Stats!$A$3:$A$60,MATCH(A13,Stats!$I$3:$I$60,0),1),0)</f>
        <v>0</v>
      </c>
      <c r="C13" s="15" t="n">
        <f aca="false">_xlfn.IFNA(INDEX(Stats!$B$3:$B$62,MATCH(A13,Stats!$I$3:$I$62,0),1),0)</f>
        <v>0</v>
      </c>
    </row>
    <row r="14" customFormat="false" ht="18.55" hidden="false" customHeight="false" outlineLevel="0" collapsed="false">
      <c r="A14" s="17" t="n">
        <v>12</v>
      </c>
      <c r="B14" s="15" t="n">
        <f aca="false">_xlfn.IFNA(INDEX(Stats!$A$3:$A$60,MATCH(A14,Stats!$I$3:$I$60,0),1),0)</f>
        <v>0</v>
      </c>
      <c r="C14" s="17"/>
    </row>
    <row r="15" customFormat="false" ht="18.55" hidden="false" customHeight="false" outlineLevel="0" collapsed="false">
      <c r="A15" s="17" t="n">
        <v>13</v>
      </c>
      <c r="B15" s="15" t="n">
        <f aca="false">_xlfn.IFNA(INDEX(Stats!$A$3:$A$60,MATCH(A15,Stats!$I$3:$I$60,0),1),0)</f>
        <v>0</v>
      </c>
      <c r="C15" s="15" t="n">
        <f aca="false">_xlfn.IFNA(INDEX(Stats!$B$3:$B$62,MATCH(A15,Stats!$I$3:$I$62,0),1),0)</f>
        <v>0</v>
      </c>
    </row>
    <row r="16" customFormat="false" ht="18.55" hidden="false" customHeight="false" outlineLevel="0" collapsed="false">
      <c r="A16" s="17" t="n">
        <v>14</v>
      </c>
      <c r="B16" s="15" t="n">
        <f aca="false">_xlfn.IFNA(INDEX(Stats!$A$3:$A$60,MATCH(A16,Stats!$I$3:$I$60,0),1),0)</f>
        <v>0</v>
      </c>
      <c r="C16" s="15" t="n">
        <f aca="false">_xlfn.IFNA(INDEX(Stats!$B$3:$B$62,MATCH(A16,Stats!$I$3:$I$62,0),1),0)</f>
        <v>0</v>
      </c>
    </row>
    <row r="17" customFormat="false" ht="18.55" hidden="false" customHeight="false" outlineLevel="0" collapsed="false">
      <c r="A17" s="17" t="n">
        <v>15</v>
      </c>
      <c r="B17" s="15" t="n">
        <f aca="false">_xlfn.IFNA(INDEX(Stats!$A$3:$A$60,MATCH(A17,Stats!$I$3:$I$60,0),1),0)</f>
        <v>0</v>
      </c>
      <c r="C17" s="15" t="n">
        <f aca="false">_xlfn.IFNA(INDEX(Stats!$B$3:$B$62,MATCH(A17,Stats!$I$3:$I$62,0),1),0)</f>
        <v>0</v>
      </c>
    </row>
    <row r="18" customFormat="false" ht="18.55" hidden="false" customHeight="false" outlineLevel="0" collapsed="false">
      <c r="A18" s="17" t="n">
        <v>16</v>
      </c>
      <c r="B18" s="15" t="n">
        <f aca="false">_xlfn.IFNA(INDEX(Stats!$A$3:$A$60,MATCH(A18,Stats!$I$3:$I$60,0),1),0)</f>
        <v>0</v>
      </c>
      <c r="C18" s="15" t="n">
        <f aca="false">_xlfn.IFNA(INDEX(Stats!$B$3:$B$62,MATCH(A18,Stats!$I$3:$I$62,0),1),0)</f>
        <v>0</v>
      </c>
    </row>
    <row r="19" customFormat="false" ht="18.55" hidden="false" customHeight="false" outlineLevel="0" collapsed="false">
      <c r="A19" s="17" t="n">
        <v>17</v>
      </c>
      <c r="B19" s="15" t="n">
        <f aca="false">_xlfn.IFNA(INDEX(Stats!$A$3:$A$60,MATCH(A19,Stats!$I$3:$I$60,0),1),0)</f>
        <v>0</v>
      </c>
      <c r="C19" s="15" t="n">
        <f aca="false">_xlfn.IFNA(INDEX(Stats!$B$3:$B$62,MATCH(A19,Stats!$I$3:$I$62,0),1),0)</f>
        <v>0</v>
      </c>
    </row>
    <row r="20" customFormat="false" ht="18.55" hidden="false" customHeight="false" outlineLevel="0" collapsed="false">
      <c r="A20" s="17" t="n">
        <v>18</v>
      </c>
      <c r="B20" s="15" t="n">
        <f aca="false">_xlfn.IFNA(INDEX(Stats!$A$3:$A$60,MATCH(A20,Stats!$I$3:$I$60,0),1),0)</f>
        <v>0</v>
      </c>
      <c r="C20" s="15" t="n">
        <f aca="false">_xlfn.IFNA(INDEX(Stats!$B$3:$B$62,MATCH(A20,Stats!$I$3:$I$62,0),1),0)</f>
        <v>0</v>
      </c>
    </row>
    <row r="21" customFormat="false" ht="18.55" hidden="false" customHeight="false" outlineLevel="0" collapsed="false">
      <c r="A21" s="17" t="n">
        <v>19</v>
      </c>
      <c r="B21" s="15" t="n">
        <f aca="false">_xlfn.IFNA(INDEX(Stats!$A$3:$A$60,MATCH(A21,Stats!$I$3:$I$60,0),1),0)</f>
        <v>0</v>
      </c>
      <c r="C21" s="15" t="n">
        <f aca="false">_xlfn.IFNA(INDEX(Stats!$B$3:$B$62,MATCH(A21,Stats!$I$3:$I$62,0),1),0)</f>
        <v>0</v>
      </c>
    </row>
    <row r="22" customFormat="false" ht="18.55" hidden="false" customHeight="false" outlineLevel="0" collapsed="false">
      <c r="A22" s="17" t="n">
        <v>20</v>
      </c>
      <c r="B22" s="15" t="n">
        <f aca="false">_xlfn.IFNA(INDEX(Stats!$A$3:$A$60,MATCH(A22,Stats!$I$3:$I$60,0),1),0)</f>
        <v>0</v>
      </c>
      <c r="C22" s="15" t="n">
        <f aca="false">_xlfn.IFNA(INDEX(Stats!$B$3:$B$62,MATCH(A22,Stats!$I$3:$I$62,0),1),0)</f>
        <v>0</v>
      </c>
    </row>
    <row r="23" customFormat="false" ht="18.55" hidden="false" customHeight="false" outlineLevel="0" collapsed="false">
      <c r="A23" s="17" t="n">
        <v>21</v>
      </c>
      <c r="B23" s="15" t="n">
        <f aca="false">_xlfn.IFNA(INDEX(Stats!$A$3:$A$60,MATCH(A23,Stats!$I$3:$I$60,0),1),0)</f>
        <v>0</v>
      </c>
      <c r="C23" s="15" t="n">
        <f aca="false">_xlfn.IFNA(INDEX(Stats!$B$3:$B$62,MATCH(A23,Stats!$I$3:$I$62,0),1),0)</f>
        <v>0</v>
      </c>
    </row>
    <row r="24" customFormat="false" ht="18.55" hidden="false" customHeight="false" outlineLevel="0" collapsed="false">
      <c r="A24" s="17" t="n">
        <v>22</v>
      </c>
      <c r="B24" s="15" t="n">
        <f aca="false">_xlfn.IFNA(INDEX(Stats!$A$3:$A$60,MATCH(A24,Stats!$I$3:$I$60,0),1),0)</f>
        <v>0</v>
      </c>
      <c r="C24" s="15" t="n">
        <f aca="false">_xlfn.IFNA(INDEX(Stats!$B$3:$B$62,MATCH(A24,Stats!$I$3:$I$62,0),1),0)</f>
        <v>0</v>
      </c>
    </row>
    <row r="25" customFormat="false" ht="18.55" hidden="false" customHeight="false" outlineLevel="0" collapsed="false">
      <c r="A25" s="17" t="n">
        <v>23</v>
      </c>
      <c r="B25" s="15" t="n">
        <f aca="false">_xlfn.IFNA(INDEX(Stats!$A$3:$A$60,MATCH(A25,Stats!$I$3:$I$60,0),1),0)</f>
        <v>0</v>
      </c>
      <c r="C25" s="15" t="n">
        <f aca="false">_xlfn.IFNA(INDEX(Stats!$B$3:$B$62,MATCH(A25,Stats!$I$3:$I$62,0),1),0)</f>
        <v>0</v>
      </c>
    </row>
    <row r="26" customFormat="false" ht="18.55" hidden="false" customHeight="false" outlineLevel="0" collapsed="false">
      <c r="A26" s="17" t="n">
        <v>24</v>
      </c>
      <c r="B26" s="15" t="n">
        <f aca="false">_xlfn.IFNA(INDEX(Stats!$A$3:$A$60,MATCH(A26,Stats!$I$3:$I$60,0),1),0)</f>
        <v>0</v>
      </c>
      <c r="C26" s="15" t="n">
        <f aca="false">_xlfn.IFNA(INDEX(Stats!$B$3:$B$62,MATCH(A26,Stats!$I$3:$I$62,0),1),0)</f>
        <v>0</v>
      </c>
    </row>
    <row r="27" customFormat="false" ht="18.55" hidden="false" customHeight="false" outlineLevel="0" collapsed="false">
      <c r="A27" s="17" t="n">
        <v>25</v>
      </c>
      <c r="B27" s="15" t="n">
        <f aca="false">_xlfn.IFNA(INDEX(Stats!$A$3:$A$60,MATCH(A27,Stats!$I$3:$I$60,0),1),0)</f>
        <v>0</v>
      </c>
      <c r="C27" s="15" t="n">
        <f aca="false">_xlfn.IFNA(INDEX(Stats!$B$3:$B$62,MATCH(A27,Stats!$I$3:$I$62,0),1),0)</f>
        <v>0</v>
      </c>
    </row>
    <row r="28" customFormat="false" ht="18.55" hidden="false" customHeight="false" outlineLevel="0" collapsed="false">
      <c r="A28" s="17" t="n">
        <v>26</v>
      </c>
      <c r="B28" s="15" t="n">
        <f aca="false">_xlfn.IFNA(INDEX(Stats!$A$3:$A$60,MATCH(A28,Stats!$I$3:$I$60,0),1),0)</f>
        <v>0</v>
      </c>
      <c r="C28" s="15" t="n">
        <f aca="false">_xlfn.IFNA(INDEX(Stats!$B$3:$B$62,MATCH(A28,Stats!$I$3:$I$62,0),1),0)</f>
        <v>0</v>
      </c>
    </row>
    <row r="29" customFormat="false" ht="18.55" hidden="false" customHeight="false" outlineLevel="0" collapsed="false">
      <c r="A29" s="17" t="n">
        <v>27</v>
      </c>
      <c r="B29" s="15" t="n">
        <f aca="false">_xlfn.IFNA(INDEX(Stats!$A$3:$A$60,MATCH(A29,Stats!$I$3:$I$60,0),1),0)</f>
        <v>1</v>
      </c>
      <c r="C29" s="15" t="n">
        <f aca="false">_xlfn.IFNA(INDEX(Stats!$B$3:$B$62,MATCH(A29,Stats!$I$3:$I$62,0),1),0)</f>
        <v>0</v>
      </c>
    </row>
    <row r="30" customFormat="false" ht="18.55" hidden="false" customHeight="false" outlineLevel="0" collapsed="false">
      <c r="A30" s="17" t="n">
        <v>28</v>
      </c>
      <c r="B30" s="15" t="n">
        <f aca="false">_xlfn.IFNA(INDEX(Stats!$A$3:$A$60,MATCH(A30,Stats!$I$3:$I$60,0),1),0)</f>
        <v>0</v>
      </c>
      <c r="C30" s="15" t="n">
        <f aca="false">_xlfn.IFNA(INDEX(Stats!$B$3:$B$62,MATCH(A30,Stats!$I$3:$I$62,0),1),0)</f>
        <v>0</v>
      </c>
    </row>
    <row r="31" customFormat="false" ht="18.55" hidden="false" customHeight="false" outlineLevel="0" collapsed="false">
      <c r="A31" s="17" t="n">
        <v>29</v>
      </c>
      <c r="B31" s="15" t="n">
        <f aca="false">_xlfn.IFNA(INDEX(Stats!$A$3:$A$60,MATCH(A31,Stats!$I$3:$I$60,0),1),0)</f>
        <v>0</v>
      </c>
      <c r="C31" s="15" t="n">
        <f aca="false">_xlfn.IFNA(INDEX(Stats!$B$3:$B$62,MATCH(A31,Stats!$I$3:$I$62,0),1),0)</f>
        <v>0</v>
      </c>
    </row>
    <row r="32" customFormat="false" ht="18.55" hidden="false" customHeight="false" outlineLevel="0" collapsed="false">
      <c r="A32" s="17" t="n">
        <v>30</v>
      </c>
      <c r="B32" s="15" t="n">
        <f aca="false">_xlfn.IFNA(INDEX(Stats!$A$3:$A$60,MATCH(A32,Stats!$I$3:$I$60,0),1),0)</f>
        <v>0</v>
      </c>
      <c r="C32" s="15" t="n">
        <f aca="false">_xlfn.IFNA(INDEX(Stats!$B$3:$B$62,MATCH(A32,Stats!$I$3:$I$62,0),1),0)</f>
        <v>0</v>
      </c>
    </row>
    <row r="33" customFormat="false" ht="18.55" hidden="false" customHeight="false" outlineLevel="0" collapsed="false">
      <c r="A33" s="17" t="n">
        <v>31</v>
      </c>
      <c r="B33" s="15" t="n">
        <f aca="false">_xlfn.IFNA(INDEX(Stats!$A$3:$A$60,MATCH(A33,Stats!$I$3:$I$60,0),1),0)</f>
        <v>0</v>
      </c>
      <c r="C33" s="15" t="n">
        <f aca="false">_xlfn.IFNA(INDEX(Stats!$B$3:$B$62,MATCH(A33,Stats!$I$3:$I$62,0),1),0)</f>
        <v>0</v>
      </c>
    </row>
    <row r="34" customFormat="false" ht="18.55" hidden="false" customHeight="false" outlineLevel="0" collapsed="false">
      <c r="A34" s="17" t="n">
        <v>32</v>
      </c>
      <c r="B34" s="15" t="n">
        <f aca="false">_xlfn.IFNA(INDEX(Stats!$A$3:$A$60,MATCH(A34,Stats!$I$3:$I$60,0),1),0)</f>
        <v>0</v>
      </c>
      <c r="C34" s="15" t="n">
        <f aca="false">_xlfn.IFNA(INDEX(Stats!$B$3:$B$62,MATCH(A34,Stats!$I$3:$I$62,0),1),0)</f>
        <v>0</v>
      </c>
    </row>
    <row r="35" customFormat="false" ht="18.55" hidden="false" customHeight="false" outlineLevel="0" collapsed="false">
      <c r="A35" s="17" t="n">
        <v>33</v>
      </c>
      <c r="B35" s="15" t="n">
        <f aca="false">_xlfn.IFNA(INDEX(Stats!$A$3:$A$60,MATCH(A35,Stats!$I$3:$I$60,0),1),0)</f>
        <v>0</v>
      </c>
      <c r="C35" s="15" t="n">
        <f aca="false">_xlfn.IFNA(INDEX(Stats!$B$3:$B$62,MATCH(A35,Stats!$I$3:$I$62,0),1),0)</f>
        <v>0</v>
      </c>
    </row>
    <row r="36" customFormat="false" ht="18.55" hidden="false" customHeight="false" outlineLevel="0" collapsed="false">
      <c r="A36" s="17" t="n">
        <v>34</v>
      </c>
      <c r="B36" s="15" t="n">
        <f aca="false">_xlfn.IFNA(INDEX(Stats!$A$3:$A$60,MATCH(A36,Stats!$I$3:$I$60,0),1),0)</f>
        <v>0</v>
      </c>
      <c r="C36" s="15" t="n">
        <f aca="false">_xlfn.IFNA(INDEX(Stats!$B$3:$B$62,MATCH(A36,Stats!$I$3:$I$62,0),1),0)</f>
        <v>0</v>
      </c>
    </row>
    <row r="37" customFormat="false" ht="18.55" hidden="false" customHeight="false" outlineLevel="0" collapsed="false">
      <c r="A37" s="17" t="n">
        <v>35</v>
      </c>
      <c r="B37" s="15" t="n">
        <f aca="false">_xlfn.IFNA(INDEX(Stats!$A$3:$A$60,MATCH(A37,Stats!$I$3:$I$60,0),1),0)</f>
        <v>0</v>
      </c>
      <c r="C37" s="15" t="n">
        <f aca="false">_xlfn.IFNA(INDEX(Stats!$B$3:$B$62,MATCH(A37,Stats!$I$3:$I$62,0),1),0)</f>
        <v>0</v>
      </c>
    </row>
    <row r="38" customFormat="false" ht="18.55" hidden="false" customHeight="false" outlineLevel="0" collapsed="false">
      <c r="A38" s="17" t="n">
        <v>36</v>
      </c>
      <c r="B38" s="15" t="n">
        <f aca="false">_xlfn.IFNA(INDEX(Stats!$A$3:$A$60,MATCH(A38,Stats!$I$3:$I$60,0),1),0)</f>
        <v>0</v>
      </c>
      <c r="C38" s="15" t="n">
        <f aca="false">_xlfn.IFNA(INDEX(Stats!$B$3:$B$62,MATCH(A38,Stats!$I$3:$I$62,0),1),0)</f>
        <v>0</v>
      </c>
    </row>
    <row r="39" customFormat="false" ht="18.55" hidden="false" customHeight="false" outlineLevel="0" collapsed="false">
      <c r="A39" s="17" t="n">
        <v>37</v>
      </c>
      <c r="B39" s="15" t="n">
        <f aca="false">_xlfn.IFNA(INDEX(Stats!$A$3:$A$60,MATCH(A39,Stats!$I$3:$I$60,0),1),0)</f>
        <v>0</v>
      </c>
      <c r="C39" s="15" t="n">
        <f aca="false">_xlfn.IFNA(INDEX(Stats!$B$3:$B$62,MATCH(A39,Stats!$I$3:$I$62,0),1),0)</f>
        <v>0</v>
      </c>
    </row>
    <row r="40" customFormat="false" ht="18.55" hidden="false" customHeight="false" outlineLevel="0" collapsed="false">
      <c r="A40" s="17" t="n">
        <v>38</v>
      </c>
      <c r="B40" s="15" t="n">
        <f aca="false">_xlfn.IFNA(INDEX(Stats!$A$3:$A$60,MATCH(A40,Stats!$I$3:$I$60,0),1),0)</f>
        <v>0</v>
      </c>
      <c r="C40" s="15" t="n">
        <f aca="false">_xlfn.IFNA(INDEX(Stats!$B$3:$B$62,MATCH(A40,Stats!$I$3:$I$62,0),1),0)</f>
        <v>0</v>
      </c>
    </row>
    <row r="41" customFormat="false" ht="18.55" hidden="false" customHeight="false" outlineLevel="0" collapsed="false">
      <c r="A41" s="17" t="n">
        <v>39</v>
      </c>
      <c r="B41" s="15" t="n">
        <f aca="false">_xlfn.IFNA(INDEX(Stats!$A$3:$A$60,MATCH(A41,Stats!$I$3:$I$60,0),1),0)</f>
        <v>0</v>
      </c>
      <c r="C41" s="15" t="n">
        <f aca="false">_xlfn.IFNA(INDEX(Stats!$B$3:$B$62,MATCH(A41,Stats!$I$3:$I$62,0),1),0)</f>
        <v>0</v>
      </c>
    </row>
    <row r="42" customFormat="false" ht="18.55" hidden="false" customHeight="false" outlineLevel="0" collapsed="false">
      <c r="A42" s="17" t="n">
        <v>40</v>
      </c>
      <c r="B42" s="15" t="n">
        <f aca="false">_xlfn.IFNA(INDEX(Stats!$A$3:$A$60,MATCH(A42,Stats!$I$3:$I$60,0),1),0)</f>
        <v>0</v>
      </c>
      <c r="C42" s="15" t="n">
        <f aca="false">_xlfn.IFNA(INDEX(Stats!$B$3:$B$62,MATCH(A42,Stats!$I$3:$I$62,0),1),0)</f>
        <v>0</v>
      </c>
    </row>
    <row r="43" customFormat="false" ht="18.55" hidden="false" customHeight="false" outlineLevel="0" collapsed="false">
      <c r="A43" s="17" t="n">
        <v>41</v>
      </c>
      <c r="B43" s="15" t="n">
        <f aca="false">_xlfn.IFNA(INDEX(Stats!$A$3:$A$60,MATCH(A43,Stats!$I$3:$I$60,0),1),0)</f>
        <v>0</v>
      </c>
      <c r="C43" s="15" t="n">
        <f aca="false">_xlfn.IFNA(INDEX(Stats!$B$3:$B$62,MATCH(A43,Stats!$I$3:$I$62,0),1),0)</f>
        <v>0</v>
      </c>
    </row>
    <row r="44" customFormat="false" ht="18.55" hidden="false" customHeight="false" outlineLevel="0" collapsed="false">
      <c r="A44" s="17" t="n">
        <v>42</v>
      </c>
      <c r="B44" s="15" t="n">
        <f aca="false">_xlfn.IFNA(INDEX(Stats!$A$3:$A$60,MATCH(A44,Stats!$I$3:$I$60,0),1),0)</f>
        <v>0</v>
      </c>
      <c r="C44" s="15" t="n">
        <f aca="false">_xlfn.IFNA(INDEX(Stats!$B$3:$B$62,MATCH(A44,Stats!$I$3:$I$62,0),1),0)</f>
        <v>0</v>
      </c>
    </row>
    <row r="45" customFormat="false" ht="18.55" hidden="false" customHeight="false" outlineLevel="0" collapsed="false">
      <c r="A45" s="17" t="n">
        <v>43</v>
      </c>
      <c r="B45" s="15" t="n">
        <f aca="false">_xlfn.IFNA(INDEX(Stats!$A$3:$A$60,MATCH(A45,Stats!$I$3:$I$60,0),1),0)</f>
        <v>0</v>
      </c>
      <c r="C45" s="15" t="n">
        <f aca="false">_xlfn.IFNA(INDEX(Stats!$B$3:$B$62,MATCH(A45,Stats!$I$3:$I$62,0),1),0)</f>
        <v>0</v>
      </c>
    </row>
    <row r="46" customFormat="false" ht="18.55" hidden="false" customHeight="false" outlineLevel="0" collapsed="false">
      <c r="A46" s="17" t="n">
        <v>44</v>
      </c>
      <c r="B46" s="15" t="n">
        <f aca="false">_xlfn.IFNA(INDEX(Stats!$A$3:$A$60,MATCH(A46,Stats!$I$3:$I$60,0),1),0)</f>
        <v>0</v>
      </c>
      <c r="C46" s="15" t="n">
        <f aca="false">_xlfn.IFNA(INDEX(Stats!$B$3:$B$62,MATCH(A46,Stats!$I$3:$I$62,0),1),0)</f>
        <v>0</v>
      </c>
    </row>
    <row r="47" customFormat="false" ht="18.55" hidden="false" customHeight="false" outlineLevel="0" collapsed="false">
      <c r="A47" s="17" t="n">
        <v>45</v>
      </c>
      <c r="B47" s="15" t="n">
        <f aca="false">_xlfn.IFNA(INDEX(Stats!$A$3:$A$60,MATCH(A47,Stats!$I$3:$I$60,0),1),0)</f>
        <v>0</v>
      </c>
      <c r="C47" s="15" t="n">
        <f aca="false">_xlfn.IFNA(INDEX(Stats!$B$3:$B$62,MATCH(A47,Stats!$I$3:$I$62,0),1),0)</f>
        <v>0</v>
      </c>
    </row>
    <row r="48" customFormat="false" ht="18.55" hidden="false" customHeight="false" outlineLevel="0" collapsed="false">
      <c r="A48" s="17" t="n">
        <v>46</v>
      </c>
      <c r="B48" s="15" t="n">
        <f aca="false">_xlfn.IFNA(INDEX(Stats!$A$3:$A$60,MATCH(A48,Stats!$I$3:$I$60,0),1),0)</f>
        <v>0</v>
      </c>
      <c r="C48" s="15" t="n">
        <f aca="false">_xlfn.IFNA(INDEX(Stats!$B$3:$B$62,MATCH(A48,Stats!$I$3:$I$62,0),1),0)</f>
        <v>0</v>
      </c>
    </row>
    <row r="49" customFormat="false" ht="18.55" hidden="false" customHeight="false" outlineLevel="0" collapsed="false">
      <c r="A49" s="17" t="n">
        <v>47</v>
      </c>
      <c r="B49" s="15" t="n">
        <f aca="false">_xlfn.IFNA(INDEX(Stats!$A$3:$A$60,MATCH(A49,Stats!$I$3:$I$60,0),1),0)</f>
        <v>0</v>
      </c>
      <c r="C49" s="15" t="n">
        <f aca="false">_xlfn.IFNA(INDEX(Stats!$B$3:$B$62,MATCH(A49,Stats!$I$3:$I$62,0),1),0)</f>
        <v>0</v>
      </c>
    </row>
    <row r="50" customFormat="false" ht="18.55" hidden="false" customHeight="false" outlineLevel="0" collapsed="false">
      <c r="A50" s="17" t="n">
        <v>48</v>
      </c>
      <c r="B50" s="15" t="n">
        <f aca="false">_xlfn.IFNA(INDEX(Stats!$A$3:$A$60,MATCH(A50,Stats!$I$3:$I$60,0),1),0)</f>
        <v>0</v>
      </c>
      <c r="C50" s="15" t="n">
        <f aca="false">_xlfn.IFNA(INDEX(Stats!$B$3:$B$62,MATCH(A50,Stats!$I$3:$I$62,0),1),0)</f>
        <v>0</v>
      </c>
    </row>
    <row r="51" customFormat="false" ht="18.55" hidden="false" customHeight="false" outlineLevel="0" collapsed="false">
      <c r="A51" s="17" t="n">
        <v>49</v>
      </c>
      <c r="B51" s="15" t="n">
        <f aca="false">_xlfn.IFNA(INDEX(Stats!$A$3:$A$60,MATCH(A51,Stats!$I$3:$I$60,0),1),0)</f>
        <v>0</v>
      </c>
      <c r="C51" s="15" t="n">
        <f aca="false">_xlfn.IFNA(INDEX(Stats!$B$3:$B$62,MATCH(A51,Stats!$I$3:$I$62,0),1),0)</f>
        <v>0</v>
      </c>
    </row>
    <row r="52" customFormat="false" ht="18.55" hidden="false" customHeight="false" outlineLevel="0" collapsed="false">
      <c r="A52" s="17" t="n">
        <v>50</v>
      </c>
      <c r="B52" s="15" t="n">
        <f aca="false">_xlfn.IFNA(INDEX(Stats!$A$3:$A$60,MATCH(A52,Stats!$I$3:$I$60,0),1),0)</f>
        <v>0</v>
      </c>
      <c r="C52" s="15" t="n">
        <f aca="false">_xlfn.IFNA(INDEX(Stats!$B$3:$B$62,MATCH(A52,Stats!$I$3:$I$62,0),1),0)</f>
        <v>0</v>
      </c>
    </row>
    <row r="53" customFormat="false" ht="18.55" hidden="false" customHeight="false" outlineLevel="0" collapsed="false">
      <c r="A53" s="17" t="n">
        <v>51</v>
      </c>
      <c r="B53" s="15" t="n">
        <f aca="false">_xlfn.IFNA(INDEX(Stats!$A$3:$A$60,MATCH(A53,Stats!$I$3:$I$60,0),1),0)</f>
        <v>0</v>
      </c>
      <c r="C53" s="15" t="n">
        <f aca="false">_xlfn.IFNA(INDEX(Stats!$B$3:$B$62,MATCH(A53,Stats!$I$3:$I$62,0),1),0)</f>
        <v>0</v>
      </c>
    </row>
    <row r="54" customFormat="false" ht="18.55" hidden="false" customHeight="false" outlineLevel="0" collapsed="false">
      <c r="A54" s="17" t="n">
        <v>52</v>
      </c>
      <c r="B54" s="15" t="n">
        <f aca="false">_xlfn.IFNA(INDEX(Stats!$A$3:$A$60,MATCH(A54,Stats!$I$3:$I$60,0),1),0)</f>
        <v>0</v>
      </c>
      <c r="C54" s="15" t="n">
        <f aca="false">_xlfn.IFNA(INDEX(Stats!$B$3:$B$62,MATCH(A54,Stats!$I$3:$I$62,0),1),0)</f>
        <v>0</v>
      </c>
    </row>
    <row r="55" customFormat="false" ht="18.55" hidden="false" customHeight="false" outlineLevel="0" collapsed="false">
      <c r="A55" s="17" t="n">
        <v>53</v>
      </c>
      <c r="B55" s="15" t="n">
        <f aca="false">_xlfn.IFNA(INDEX(Stats!$A$3:$A$60,MATCH(A55,Stats!$I$3:$I$60,0),1),0)</f>
        <v>0</v>
      </c>
      <c r="C55" s="15" t="n">
        <f aca="false">_xlfn.IFNA(INDEX(Stats!$B$3:$B$62,MATCH(A55,Stats!$I$3:$I$62,0),1),0)</f>
        <v>0</v>
      </c>
    </row>
    <row r="56" customFormat="false" ht="18.55" hidden="false" customHeight="false" outlineLevel="0" collapsed="false">
      <c r="A56" s="17" t="n">
        <v>54</v>
      </c>
      <c r="B56" s="15" t="n">
        <f aca="false">_xlfn.IFNA(INDEX(Stats!$A$3:$A$60,MATCH(A56,Stats!$I$3:$I$60,0),1),0)</f>
        <v>0</v>
      </c>
      <c r="C56" s="15" t="n">
        <f aca="false">_xlfn.IFNA(INDEX(Stats!$B$3:$B$62,MATCH(A56,Stats!$I$3:$I$62,0),1),0)</f>
        <v>0</v>
      </c>
    </row>
    <row r="57" customFormat="false" ht="18.55" hidden="false" customHeight="false" outlineLevel="0" collapsed="false">
      <c r="A57" s="17" t="n">
        <v>55</v>
      </c>
      <c r="B57" s="15" t="n">
        <f aca="false">_xlfn.IFNA(INDEX(Stats!$A$3:$A$60,MATCH(A57,Stats!$I$3:$I$60,0),1),0)</f>
        <v>0</v>
      </c>
      <c r="C57" s="15" t="n">
        <f aca="false">_xlfn.IFNA(INDEX(Stats!$B$3:$B$62,MATCH(A57,Stats!$I$3:$I$62,0),1),0)</f>
        <v>0</v>
      </c>
    </row>
    <row r="58" customFormat="false" ht="18.55" hidden="false" customHeight="false" outlineLevel="0" collapsed="false">
      <c r="A58" s="17" t="n">
        <v>56</v>
      </c>
      <c r="B58" s="15" t="n">
        <f aca="false">_xlfn.IFNA(INDEX(Stats!$A$3:$A$60,MATCH(A58,Stats!$I$3:$I$60,0),1),0)</f>
        <v>0</v>
      </c>
      <c r="C58" s="15" t="n">
        <f aca="false">_xlfn.IFNA(INDEX(Stats!$B$3:$B$62,MATCH(A58,Stats!$I$3:$I$62,0),1),0)</f>
        <v>0</v>
      </c>
    </row>
    <row r="59" customFormat="false" ht="18.55" hidden="false" customHeight="false" outlineLevel="0" collapsed="false">
      <c r="A59" s="17" t="n">
        <v>57</v>
      </c>
      <c r="B59" s="15" t="n">
        <f aca="false">_xlfn.IFNA(INDEX(Stats!$A$3:$A$60,MATCH(A59,Stats!$I$3:$I$60,0),1),0)</f>
        <v>0</v>
      </c>
      <c r="C59" s="15" t="n">
        <f aca="false">_xlfn.IFNA(INDEX(Stats!$B$3:$B$62,MATCH(A59,Stats!$I$3:$I$62,0),1),0)</f>
        <v>0</v>
      </c>
    </row>
    <row r="60" customFormat="false" ht="18.55" hidden="false" customHeight="false" outlineLevel="0" collapsed="false">
      <c r="A60" s="17" t="n">
        <v>58</v>
      </c>
      <c r="B60" s="15" t="n">
        <f aca="false">_xlfn.IFNA(INDEX(Stats!$A$3:$A$60,MATCH(A60,Stats!$I$3:$I$60,0),1),0)</f>
        <v>0</v>
      </c>
      <c r="C60" s="15" t="n">
        <f aca="false">_xlfn.IFNA(INDEX(Stats!$B$3:$B$62,MATCH(A60,Stats!$I$3:$I$62,0),1),0)</f>
        <v>0</v>
      </c>
    </row>
    <row r="61" customFormat="false" ht="18.55" hidden="false" customHeight="false" outlineLevel="0" collapsed="false">
      <c r="A61" s="17" t="n">
        <v>59</v>
      </c>
      <c r="B61" s="15" t="n">
        <f aca="false">_xlfn.IFNA(INDEX(Stats!$A$3:$A$60,MATCH(A61,Stats!$I$3:$I$60,0),1),0)</f>
        <v>0</v>
      </c>
      <c r="C61" s="15" t="n">
        <f aca="false">_xlfn.IFNA(INDEX(Stats!$B$3:$B$62,MATCH(A61,Stats!$I$3:$I$62,0),1),0)</f>
        <v>0</v>
      </c>
    </row>
    <row r="62" customFormat="false" ht="18.55" hidden="false" customHeight="false" outlineLevel="0" collapsed="false">
      <c r="A62" s="17" t="n">
        <v>60</v>
      </c>
      <c r="B62" s="15" t="n">
        <f aca="false">_xlfn.IFNA(INDEX(Stats!$A$3:$A$60,MATCH(A62,Stats!$I$3:$I$60,0),1),0)</f>
        <v>0</v>
      </c>
      <c r="C62" s="15" t="n">
        <f aca="false">_xlfn.IFNA(INDEX(Stats!$B$3:$B$62,MATCH(A62,Stats!$I$3:$I$62,0),1),0)</f>
        <v>0</v>
      </c>
    </row>
  </sheetData>
  <mergeCells count="2">
    <mergeCell ref="A1:A2"/>
    <mergeCell ref="B1:C1"/>
  </mergeCells>
  <conditionalFormatting sqref="B3:B62 C3:C13 C15:C62">
    <cfRule type="expression" priority="2" aboveAverage="0" equalAverage="0" bottom="0" percent="0" rank="0" text="" dxfId="5">
      <formula>Classement!$C3=0</formula>
    </cfRule>
  </conditionalFormatting>
  <conditionalFormatting sqref="C14">
    <cfRule type="expression" priority="3" aboveAverage="0" equalAverage="0" bottom="0" percent="0" rank="0" text="" dxfId="5">
      <formula>Stats!$B14=0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6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8702" ySplit="0" topLeftCell="L1" activePane="topLeft" state="split"/>
      <selection pane="topLeft" activeCell="C20" activeCellId="0" sqref="C20"/>
      <selection pane="topRight" activeCell="L1" activeCellId="0" sqref="L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16.67"/>
    <col collapsed="false" customWidth="true" hidden="false" outlineLevel="0" max="2" min="2" style="27" width="4.84"/>
    <col collapsed="false" customWidth="true" hidden="false" outlineLevel="0" max="3" min="3" style="27" width="48.49"/>
    <col collapsed="false" customWidth="true" hidden="false" outlineLevel="0" max="4" min="4" style="27" width="4.84"/>
    <col collapsed="false" customWidth="true" hidden="false" outlineLevel="0" max="5" min="5" style="27" width="51.96"/>
    <col collapsed="false" customWidth="true" hidden="false" outlineLevel="0" max="7" min="6" style="27" width="12.67"/>
    <col collapsed="false" customWidth="true" hidden="false" outlineLevel="0" max="14" min="9" style="1" width="14.25"/>
    <col collapsed="false" customWidth="false" hidden="false" outlineLevel="0" max="18" min="16" style="28" width="11.54"/>
    <col collapsed="false" customWidth="false" hidden="false" outlineLevel="0" max="19" min="19" style="28" width="11.55"/>
    <col collapsed="false" customWidth="false" hidden="false" outlineLevel="0" max="22" min="20" style="29" width="11.55"/>
    <col collapsed="false" customWidth="false" hidden="false" outlineLevel="0" max="23" min="23" style="28" width="11.55"/>
  </cols>
  <sheetData>
    <row r="1" customFormat="false" ht="9.3" hidden="false" customHeight="true" outlineLevel="0" collapsed="false">
      <c r="A1" s="6" t="s">
        <v>41</v>
      </c>
      <c r="B1" s="6"/>
      <c r="C1" s="6"/>
      <c r="D1" s="6"/>
      <c r="E1" s="6"/>
      <c r="F1" s="6"/>
      <c r="G1" s="6"/>
      <c r="I1" s="30" t="s">
        <v>42</v>
      </c>
      <c r="J1" s="30"/>
      <c r="K1" s="30"/>
      <c r="L1" s="30"/>
      <c r="M1" s="30"/>
      <c r="N1" s="30"/>
      <c r="O1" s="29"/>
      <c r="P1" s="28" t="str">
        <f aca="false">IF(Équipe!$B3&lt;&gt;0,Équipe!$A3,"")</f>
        <v/>
      </c>
      <c r="Q1" s="28" t="str">
        <f aca="true">IF(Équipe!$B3&lt;&gt;0,RAND(),"")</f>
        <v/>
      </c>
      <c r="R1" s="28" t="str">
        <f aca="true">IF(Équipe!$B3&lt;&gt;0,RANK(Q1,$Q$1:INDIRECT("$Q$"&amp;0+COUNTA($P$1:$P$60)+1-COUNTBLANK($P$1:$P$60))),"")</f>
        <v/>
      </c>
    </row>
    <row r="2" customFormat="false" ht="9.3" hidden="false" customHeight="true" outlineLevel="0" collapsed="false">
      <c r="A2" s="6"/>
      <c r="B2" s="6"/>
      <c r="C2" s="6"/>
      <c r="D2" s="6"/>
      <c r="E2" s="6"/>
      <c r="F2" s="6"/>
      <c r="G2" s="6"/>
      <c r="I2" s="31"/>
      <c r="J2" s="32" t="s">
        <v>43</v>
      </c>
      <c r="K2" s="32"/>
      <c r="L2" s="32" t="s">
        <v>44</v>
      </c>
      <c r="M2" s="32"/>
      <c r="N2" s="31"/>
      <c r="O2" s="29"/>
      <c r="P2" s="28" t="str">
        <f aca="false">IF(Équipe!$B4&lt;&gt;0,Équipe!$A4,"")</f>
        <v/>
      </c>
      <c r="Q2" s="28" t="str">
        <f aca="true">IF(Équipe!$B4&lt;&gt;0,RAND(),"")</f>
        <v/>
      </c>
      <c r="R2" s="28" t="str">
        <f aca="true">IF(Équipe!$B4&lt;&gt;0,RANK(Q2,$Q$1:INDIRECT("$Q$"&amp;0+COUNTA($P$1:$P$60)+1-COUNTBLANK($P$1:$P$60))),"")</f>
        <v/>
      </c>
    </row>
    <row r="3" customFormat="false" ht="21.45" hidden="false" customHeight="true" outlineLevel="0" collapsed="false">
      <c r="A3" s="6" t="s">
        <v>45</v>
      </c>
      <c r="B3" s="6" t="s">
        <v>43</v>
      </c>
      <c r="C3" s="6"/>
      <c r="D3" s="6" t="s">
        <v>44</v>
      </c>
      <c r="E3" s="6"/>
      <c r="F3" s="6" t="s">
        <v>25</v>
      </c>
      <c r="G3" s="6"/>
      <c r="I3" s="31" t="str">
        <f aca="false">IF(ROW(I3)&lt;=QUOTIENT(COUNTA($P$1:$P$60)-COUNTBLANK($P$1:$P$60),2)+MOD(COUNTA($P$1:$P$60)-COUNTBLANK($P$1:$P$60),2)+2,IF(ROW(I3)&lt;&gt;3,I2+2,1),"")</f>
        <v/>
      </c>
      <c r="J3" s="1" t="str">
        <f aca="false">_xlfn.IFNA(INDEX($P$1:$P$60,MATCH(I3,$R$1:$R$60,0),1),"")</f>
        <v/>
      </c>
      <c r="K3" s="1" t="str">
        <f aca="false">_xlfn.IFNA(INDEX(Équipe!$B$3:$B$62,MATCH(J3,Équipe!$A$3:$A$62,0),1),"")</f>
        <v/>
      </c>
      <c r="L3" s="1" t="str">
        <f aca="false">_xlfn.IFNA(INDEX($P$1:$P$60,MATCH(N3,$R$1:$R$60,0),1),"")</f>
        <v/>
      </c>
      <c r="M3" s="1" t="str">
        <f aca="false">_xlfn.IFNA(INDEX(Équipe!$B$3:$B$62,MATCH(L3,Équipe!$A$3:$A$62,0),1),"")</f>
        <v/>
      </c>
      <c r="N3" s="31" t="str">
        <f aca="false">IF(ROW(N3)&lt;=QUOTIENT(COUNTA($P$1:$P$60)-COUNTBLANK($P$1:$P$60),2)+MOD(COUNTA($P$1:$P$60)-COUNTBLANK($P$1:$P$60),2)+2,I3+1,"")</f>
        <v/>
      </c>
      <c r="O3" s="29"/>
      <c r="P3" s="28" t="str">
        <f aca="false">IF(Équipe!$B5&lt;&gt;0,Équipe!$A5,"")</f>
        <v/>
      </c>
      <c r="Q3" s="28" t="str">
        <f aca="true">IF(Équipe!$B5&lt;&gt;0,RAND(),"")</f>
        <v/>
      </c>
      <c r="R3" s="28" t="str">
        <f aca="true">IF(Équipe!$B5&lt;&gt;0,RANK(Q3,$Q$1:INDIRECT("$Q$"&amp;0+COUNTA($P$1:$P$60)+1-COUNTBLANK($P$1:$P$60))),"")</f>
        <v/>
      </c>
    </row>
    <row r="4" customFormat="false" ht="21.45" hidden="false" customHeight="true" outlineLevel="0" collapsed="false">
      <c r="A4" s="6"/>
      <c r="B4" s="6"/>
      <c r="C4" s="6"/>
      <c r="D4" s="6"/>
      <c r="E4" s="6"/>
      <c r="F4" s="6" t="s">
        <v>46</v>
      </c>
      <c r="G4" s="6" t="s">
        <v>47</v>
      </c>
      <c r="I4" s="31" t="str">
        <f aca="false">IF(ROW(I4)&lt;=QUOTIENT(COUNTA($P$1:$P$60)-COUNTBLANK($P$1:$P$60),2)+MOD(COUNTA($P$1:$P$60)-COUNTBLANK($P$1:$P$60),2)+2,IF(ROW(I4)&lt;&gt;3,I3+2,1),"")</f>
        <v/>
      </c>
      <c r="J4" s="1" t="str">
        <f aca="false">_xlfn.IFNA(INDEX($P$1:$P$60,MATCH(I4,$R$1:$R$60,0),1),"")</f>
        <v/>
      </c>
      <c r="K4" s="1" t="str">
        <f aca="false">_xlfn.IFNA(INDEX(Équipe!$B$3:$B$62,MATCH(J4,Équipe!$A$3:$A$62,0),1),"")</f>
        <v/>
      </c>
      <c r="L4" s="1" t="str">
        <f aca="false">_xlfn.IFNA(INDEX($P$1:$P$60,MATCH(N4,$R$1:$R$60,0),1),"")</f>
        <v/>
      </c>
      <c r="M4" s="1" t="str">
        <f aca="false">_xlfn.IFNA(INDEX(Équipe!$B$3:$B$62,MATCH(L4,Équipe!$A$3:$A$62,0),1),"")</f>
        <v/>
      </c>
      <c r="N4" s="31" t="str">
        <f aca="false">IF(ROW(N4)&lt;=QUOTIENT(COUNTA($P$1:$P$60)-COUNTBLANK($P$1:$P$60),2)+MOD(COUNTA($P$1:$P$60)-COUNTBLANK($P$1:$P$60),2)+2,I4+1,"")</f>
        <v/>
      </c>
      <c r="O4" s="29"/>
      <c r="P4" s="28" t="str">
        <f aca="false">IF(Équipe!$B6&lt;&gt;0,Équipe!$A6,"")</f>
        <v/>
      </c>
      <c r="Q4" s="28" t="str">
        <f aca="true">IF(Équipe!$B6&lt;&gt;0,RAND(),"")</f>
        <v/>
      </c>
      <c r="R4" s="28" t="str">
        <f aca="true">IF(Équipe!$B6&lt;&gt;0,RANK(Q4,$Q$1:INDIRECT("$Q$"&amp;0+COUNTA($P$1:$P$60)+1-COUNTBLANK($P$1:$P$60))),"")</f>
        <v/>
      </c>
    </row>
    <row r="5" customFormat="false" ht="30.6" hidden="false" customHeight="true" outlineLevel="0" collapsed="false">
      <c r="A5" s="33" t="n">
        <f aca="false">IF(ROW(A5)-4&lt;=Procédure!$K$3,ROW(A5)-4,IF(ROW(A5)-(QUOTIENT(ROW(A5)-4,Procédure!$K$3)*Procédure!$K$3)-4&lt;&gt;0,ROW(A5)-(QUOTIENT(ROW(A5)-4,Procédure!$K$3)*Procédure!$K$3)-4,ROW(A5)-(QUOTIENT(ROW(A5)-4,Procédure!$K$3)*Procédure!$K$3)-4+Procédure!$K$3))</f>
        <v>1</v>
      </c>
      <c r="B5" s="34"/>
      <c r="C5" s="35"/>
      <c r="D5" s="34"/>
      <c r="E5" s="35"/>
      <c r="F5" s="36"/>
      <c r="G5" s="36"/>
      <c r="I5" s="31" t="str">
        <f aca="false">IF(ROW(I5)&lt;=QUOTIENT(COUNTA($P$1:$P$60)-COUNTBLANK($P$1:$P$60),2)+MOD(COUNTA($P$1:$P$60)-COUNTBLANK($P$1:$P$60),2)+2,IF(ROW(I5)&lt;&gt;3,I4+2,1),"")</f>
        <v/>
      </c>
      <c r="J5" s="1" t="str">
        <f aca="false">_xlfn.IFNA(INDEX($P$1:$P$60,MATCH(I5,$R$1:$R$60,0),1),"")</f>
        <v/>
      </c>
      <c r="K5" s="1" t="str">
        <f aca="false">_xlfn.IFNA(INDEX(Équipe!$B$3:$B$62,MATCH(J5,Équipe!$A$3:$A$62,0),1),"")</f>
        <v/>
      </c>
      <c r="L5" s="1" t="str">
        <f aca="false">_xlfn.IFNA(INDEX($P$1:$P$60,MATCH(N5,$R$1:$R$60,0),1),"")</f>
        <v/>
      </c>
      <c r="M5" s="1" t="str">
        <f aca="false">_xlfn.IFNA(INDEX(Équipe!$B$3:$B$62,MATCH(L5,Équipe!$A$3:$A$62,0),1),"")</f>
        <v/>
      </c>
      <c r="N5" s="31" t="str">
        <f aca="false">IF(ROW(N5)&lt;=QUOTIENT(COUNTA($P$1:$P$60)-COUNTBLANK($P$1:$P$60),2)+MOD(COUNTA($P$1:$P$60)-COUNTBLANK($P$1:$P$60),2)+2,I5+1,"")</f>
        <v/>
      </c>
      <c r="O5" s="29"/>
      <c r="P5" s="28" t="str">
        <f aca="false">IF(Équipe!$B7&lt;&gt;0,Équipe!$A7,"")</f>
        <v/>
      </c>
      <c r="Q5" s="28" t="str">
        <f aca="true">IF(Équipe!$B7&lt;&gt;0,RAND(),"")</f>
        <v/>
      </c>
      <c r="R5" s="28" t="str">
        <f aca="true">IF(Équipe!$B7&lt;&gt;0,RANK(Q5,$Q$1:INDIRECT("$Q$"&amp;0+COUNTA($P$1:$P$60)+1-COUNTBLANK($P$1:$P$60))),"")</f>
        <v/>
      </c>
    </row>
    <row r="6" customFormat="false" ht="30.6" hidden="false" customHeight="true" outlineLevel="0" collapsed="false">
      <c r="A6" s="33" t="n">
        <f aca="false">IF(ROW(A6)-4&lt;=Procédure!$K$3,ROW(A6)-4,IF(ROW(A6)-(QUOTIENT(ROW(A6)-4,Procédure!$K$3)*Procédure!$K$3)-4&lt;&gt;0,ROW(A6)-(QUOTIENT(ROW(A6)-4,Procédure!$K$3)*Procédure!$K$3)-4,ROW(A6)-(QUOTIENT(ROW(A6)-4,Procédure!$K$3)*Procédure!$K$3)-4+Procédure!$K$3))</f>
        <v>2</v>
      </c>
      <c r="B6" s="34"/>
      <c r="C6" s="35"/>
      <c r="D6" s="34"/>
      <c r="E6" s="35"/>
      <c r="F6" s="36"/>
      <c r="G6" s="36"/>
      <c r="I6" s="31" t="str">
        <f aca="false">IF(ROW(I6)&lt;=QUOTIENT(COUNTA($P$1:$P$60)-COUNTBLANK($P$1:$P$60),2)+MOD(COUNTA($P$1:$P$60)-COUNTBLANK($P$1:$P$60),2)+2,IF(ROW(I6)&lt;&gt;3,I5+2,1),"")</f>
        <v/>
      </c>
      <c r="J6" s="1" t="str">
        <f aca="false">_xlfn.IFNA(INDEX($P$1:$P$60,MATCH(I6,$R$1:$R$60,0),1),"")</f>
        <v/>
      </c>
      <c r="K6" s="1" t="str">
        <f aca="false">_xlfn.IFNA(INDEX(Équipe!$B$3:$B$62,MATCH(J6,Équipe!$A$3:$A$62,0),1),"")</f>
        <v/>
      </c>
      <c r="L6" s="1" t="str">
        <f aca="false">_xlfn.IFNA(INDEX($P$1:$P$60,MATCH(N6,$R$1:$R$60,0),1),"")</f>
        <v/>
      </c>
      <c r="M6" s="1" t="str">
        <f aca="false">_xlfn.IFNA(INDEX(Équipe!$B$3:$B$62,MATCH(L6,Équipe!$A$3:$A$62,0),1),"")</f>
        <v/>
      </c>
      <c r="N6" s="31" t="str">
        <f aca="false">IF(ROW(N6)&lt;=QUOTIENT(COUNTA($P$1:$P$60)-COUNTBLANK($P$1:$P$60),2)+MOD(COUNTA($P$1:$P$60)-COUNTBLANK($P$1:$P$60),2)+2,I6+1,"")</f>
        <v/>
      </c>
      <c r="O6" s="29"/>
      <c r="P6" s="28" t="str">
        <f aca="false">IF(Équipe!$B8&lt;&gt;0,Équipe!$A8,"")</f>
        <v/>
      </c>
      <c r="Q6" s="28" t="str">
        <f aca="true">IF(Équipe!$B8&lt;&gt;0,RAND(),"")</f>
        <v/>
      </c>
      <c r="R6" s="28" t="str">
        <f aca="true">IF(Équipe!$B8&lt;&gt;0,RANK(Q6,$Q$1:INDIRECT("$Q$"&amp;0+COUNTA($P$1:$P$60)+1-COUNTBLANK($P$1:$P$60))),"")</f>
        <v/>
      </c>
    </row>
    <row r="7" customFormat="false" ht="30.6" hidden="false" customHeight="true" outlineLevel="0" collapsed="false">
      <c r="A7" s="33" t="n">
        <f aca="false">IF(ROW(A7)-4&lt;=Procédure!$K$3,ROW(A7)-4,IF(ROW(A7)-(QUOTIENT(ROW(A7)-4,Procédure!$K$3)*Procédure!$K$3)-4&lt;&gt;0,ROW(A7)-(QUOTIENT(ROW(A7)-4,Procédure!$K$3)*Procédure!$K$3)-4,ROW(A7)-(QUOTIENT(ROW(A7)-4,Procédure!$K$3)*Procédure!$K$3)-4+Procédure!$K$3))</f>
        <v>3</v>
      </c>
      <c r="B7" s="34"/>
      <c r="C7" s="35"/>
      <c r="D7" s="34"/>
      <c r="E7" s="35"/>
      <c r="F7" s="36"/>
      <c r="G7" s="36"/>
      <c r="I7" s="31" t="str">
        <f aca="false">IF(ROW(I7)&lt;=QUOTIENT(COUNTA($P$1:$P$60)-COUNTBLANK($P$1:$P$60),2)+MOD(COUNTA($P$1:$P$60)-COUNTBLANK($P$1:$P$60),2)+2,IF(ROW(I7)&lt;&gt;3,I6+2,1),"")</f>
        <v/>
      </c>
      <c r="J7" s="1" t="str">
        <f aca="false">_xlfn.IFNA(INDEX($P$1:$P$60,MATCH(I7,$R$1:$R$60,0),1),"")</f>
        <v/>
      </c>
      <c r="K7" s="1" t="str">
        <f aca="false">_xlfn.IFNA(INDEX(Équipe!$B$3:$B$62,MATCH(J7,Équipe!$A$3:$A$62,0),1),"")</f>
        <v/>
      </c>
      <c r="L7" s="1" t="str">
        <f aca="false">_xlfn.IFNA(INDEX($P$1:$P$60,MATCH(N7,$R$1:$R$60,0),1),"")</f>
        <v/>
      </c>
      <c r="M7" s="1" t="str">
        <f aca="false">_xlfn.IFNA(INDEX(Équipe!$B$3:$B$62,MATCH(L7,Équipe!$A$3:$A$62,0),1),"")</f>
        <v/>
      </c>
      <c r="N7" s="31" t="str">
        <f aca="false">IF(ROW(N7)&lt;=QUOTIENT(COUNTA($P$1:$P$60)-COUNTBLANK($P$1:$P$60),2)+MOD(COUNTA($P$1:$P$60)-COUNTBLANK($P$1:$P$60),2)+2,I7+1,"")</f>
        <v/>
      </c>
      <c r="O7" s="29"/>
      <c r="P7" s="28" t="str">
        <f aca="false">IF(Équipe!$B9&lt;&gt;0,Équipe!$A9,"")</f>
        <v/>
      </c>
      <c r="Q7" s="28" t="str">
        <f aca="true">IF(Équipe!$B9&lt;&gt;0,RAND(),"")</f>
        <v/>
      </c>
      <c r="R7" s="28" t="str">
        <f aca="true">IF(Équipe!$B9&lt;&gt;0,RANK(Q7,$Q$1:INDIRECT("$Q$"&amp;0+COUNTA($P$1:$P$60)+1-COUNTBLANK($P$1:$P$60))),"")</f>
        <v/>
      </c>
    </row>
    <row r="8" customFormat="false" ht="30.6" hidden="false" customHeight="true" outlineLevel="0" collapsed="false">
      <c r="A8" s="33" t="n">
        <f aca="false">IF(ROW(A8)-4&lt;=Procédure!$K$3,ROW(A8)-4,IF(ROW(A8)-(QUOTIENT(ROW(A8)-4,Procédure!$K$3)*Procédure!$K$3)-4&lt;&gt;0,ROW(A8)-(QUOTIENT(ROW(A8)-4,Procédure!$K$3)*Procédure!$K$3)-4,ROW(A8)-(QUOTIENT(ROW(A8)-4,Procédure!$K$3)*Procédure!$K$3)-4+Procédure!$K$3))</f>
        <v>4</v>
      </c>
      <c r="B8" s="34"/>
      <c r="C8" s="35"/>
      <c r="D8" s="34"/>
      <c r="E8" s="35"/>
      <c r="F8" s="36"/>
      <c r="G8" s="36"/>
      <c r="I8" s="31" t="str">
        <f aca="false">IF(ROW(I8)&lt;=QUOTIENT(COUNTA($P$1:$P$60)-COUNTBLANK($P$1:$P$60),2)+MOD(COUNTA($P$1:$P$60)-COUNTBLANK($P$1:$P$60),2)+2,IF(ROW(I8)&lt;&gt;3,I7+2,1),"")</f>
        <v/>
      </c>
      <c r="J8" s="1" t="str">
        <f aca="false">_xlfn.IFNA(INDEX($P$1:$P$60,MATCH(I8,$R$1:$R$60,0),1),"")</f>
        <v/>
      </c>
      <c r="K8" s="1" t="str">
        <f aca="false">_xlfn.IFNA(INDEX(Équipe!$B$3:$B$62,MATCH(J8,Équipe!$A$3:$A$62,0),1),"")</f>
        <v/>
      </c>
      <c r="L8" s="1" t="str">
        <f aca="false">_xlfn.IFNA(INDEX($P$1:$P$60,MATCH(N8,$R$1:$R$60,0),1),"")</f>
        <v/>
      </c>
      <c r="M8" s="1" t="str">
        <f aca="false">_xlfn.IFNA(INDEX(Équipe!$B$3:$B$62,MATCH(L8,Équipe!$A$3:$A$62,0),1),"")</f>
        <v/>
      </c>
      <c r="N8" s="31" t="str">
        <f aca="false">IF(ROW(N8)&lt;=QUOTIENT(COUNTA($P$1:$P$60)-COUNTBLANK($P$1:$P$60),2)+MOD(COUNTA($P$1:$P$60)-COUNTBLANK($P$1:$P$60),2)+2,I8+1,"")</f>
        <v/>
      </c>
      <c r="O8" s="29"/>
      <c r="P8" s="28" t="str">
        <f aca="false">IF(Équipe!$B10&lt;&gt;0,Équipe!$A10,"")</f>
        <v/>
      </c>
      <c r="Q8" s="28" t="str">
        <f aca="true">IF(Équipe!$B10&lt;&gt;0,RAND(),"")</f>
        <v/>
      </c>
      <c r="R8" s="28" t="str">
        <f aca="true">IF(Équipe!$B10&lt;&gt;0,RANK(Q8,$Q$1:INDIRECT("$Q$"&amp;0+COUNTA($P$1:$P$60)+1-COUNTBLANK($P$1:$P$60))),"")</f>
        <v/>
      </c>
    </row>
    <row r="9" customFormat="false" ht="30.6" hidden="false" customHeight="true" outlineLevel="0" collapsed="false">
      <c r="A9" s="33" t="n">
        <f aca="false">IF(ROW(A9)-4&lt;=Procédure!$K$3,ROW(A9)-4,IF(ROW(A9)-(QUOTIENT(ROW(A9)-4,Procédure!$K$3)*Procédure!$K$3)-4&lt;&gt;0,ROW(A9)-(QUOTIENT(ROW(A9)-4,Procédure!$K$3)*Procédure!$K$3)-4,ROW(A9)-(QUOTIENT(ROW(A9)-4,Procédure!$K$3)*Procédure!$K$3)-4+Procédure!$K$3))</f>
        <v>5</v>
      </c>
      <c r="B9" s="34"/>
      <c r="C9" s="35"/>
      <c r="D9" s="34"/>
      <c r="E9" s="35"/>
      <c r="F9" s="36"/>
      <c r="G9" s="36"/>
      <c r="I9" s="31" t="str">
        <f aca="false">IF(ROW(I9)&lt;=QUOTIENT(COUNTA($P$1:$P$60)-COUNTBLANK($P$1:$P$60),2)+MOD(COUNTA($P$1:$P$60)-COUNTBLANK($P$1:$P$60),2)+2,IF(ROW(I9)&lt;&gt;3,I8+2,1),"")</f>
        <v/>
      </c>
      <c r="J9" s="1" t="str">
        <f aca="false">_xlfn.IFNA(INDEX($P$1:$P$60,MATCH(I9,$R$1:$R$60,0),1),"")</f>
        <v/>
      </c>
      <c r="K9" s="1" t="str">
        <f aca="false">_xlfn.IFNA(INDEX(Équipe!$B$3:$B$62,MATCH(J9,Équipe!$A$3:$A$62,0),1),"")</f>
        <v/>
      </c>
      <c r="L9" s="1" t="str">
        <f aca="false">_xlfn.IFNA(INDEX($P$1:$P$60,MATCH(N9,$R$1:$R$60,0),1),"")</f>
        <v/>
      </c>
      <c r="M9" s="1" t="str">
        <f aca="false">_xlfn.IFNA(INDEX(Équipe!$B$3:$B$62,MATCH(L9,Équipe!$A$3:$A$62,0),1),"")</f>
        <v/>
      </c>
      <c r="N9" s="31" t="str">
        <f aca="false">IF(ROW(N9)&lt;=QUOTIENT(COUNTA($P$1:$P$60)-COUNTBLANK($P$1:$P$60),2)+MOD(COUNTA($P$1:$P$60)-COUNTBLANK($P$1:$P$60),2)+2,I9+1,"")</f>
        <v/>
      </c>
      <c r="O9" s="29"/>
      <c r="P9" s="28" t="str">
        <f aca="false">IF(Équipe!$B11&lt;&gt;0,Équipe!$A11,"")</f>
        <v/>
      </c>
      <c r="Q9" s="28" t="str">
        <f aca="true">IF(Équipe!$B11&lt;&gt;0,RAND(),"")</f>
        <v/>
      </c>
      <c r="R9" s="28" t="str">
        <f aca="true">IF(Équipe!$B11&lt;&gt;0,RANK(Q9,$Q$1:INDIRECT("$Q$"&amp;0+COUNTA($P$1:$P$60)+1-COUNTBLANK($P$1:$P$60))),"")</f>
        <v/>
      </c>
    </row>
    <row r="10" customFormat="false" ht="30.6" hidden="false" customHeight="true" outlineLevel="0" collapsed="false">
      <c r="A10" s="33" t="n">
        <f aca="false">IF(ROW(A10)-4&lt;=Procédure!$K$3,ROW(A10)-4,IF(ROW(A10)-(QUOTIENT(ROW(A10)-4,Procédure!$K$3)*Procédure!$K$3)-4&lt;&gt;0,ROW(A10)-(QUOTIENT(ROW(A10)-4,Procédure!$K$3)*Procédure!$K$3)-4,ROW(A10)-(QUOTIENT(ROW(A10)-4,Procédure!$K$3)*Procédure!$K$3)-4+Procédure!$K$3))</f>
        <v>6</v>
      </c>
      <c r="B10" s="34"/>
      <c r="C10" s="35"/>
      <c r="D10" s="34"/>
      <c r="E10" s="35"/>
      <c r="F10" s="36"/>
      <c r="G10" s="36"/>
      <c r="I10" s="31" t="str">
        <f aca="false">IF(ROW(I10)&lt;=QUOTIENT(COUNTA($P$1:$P$60)-COUNTBLANK($P$1:$P$60),2)+MOD(COUNTA($P$1:$P$60)-COUNTBLANK($P$1:$P$60),2)+2,IF(ROW(I10)&lt;&gt;3,I9+2,1),"")</f>
        <v/>
      </c>
      <c r="J10" s="1" t="str">
        <f aca="false">_xlfn.IFNA(INDEX($P$1:$P$60,MATCH(I10,$R$1:$R$60,0),1),"")</f>
        <v/>
      </c>
      <c r="K10" s="1" t="str">
        <f aca="false">_xlfn.IFNA(INDEX(Équipe!$B$3:$B$62,MATCH(J10,Équipe!$A$3:$A$62,0),1),"")</f>
        <v/>
      </c>
      <c r="L10" s="1" t="str">
        <f aca="false">_xlfn.IFNA(INDEX($P$1:$P$60,MATCH(N10,$R$1:$R$60,0),1),"")</f>
        <v/>
      </c>
      <c r="M10" s="1" t="str">
        <f aca="false">_xlfn.IFNA(INDEX(Équipe!$B$3:$B$62,MATCH(L10,Équipe!$A$3:$A$62,0),1),"")</f>
        <v/>
      </c>
      <c r="N10" s="31" t="str">
        <f aca="false">IF(ROW(N10)&lt;=QUOTIENT(COUNTA($P$1:$P$60)-COUNTBLANK($P$1:$P$60),2)+MOD(COUNTA($P$1:$P$60)-COUNTBLANK($P$1:$P$60),2)+2,I10+1,"")</f>
        <v/>
      </c>
      <c r="O10" s="29"/>
      <c r="P10" s="28" t="str">
        <f aca="false">IF(Équipe!$B12&lt;&gt;0,Équipe!$A12,"")</f>
        <v/>
      </c>
      <c r="Q10" s="28" t="str">
        <f aca="true">IF(Équipe!$B12&lt;&gt;0,RAND(),"")</f>
        <v/>
      </c>
      <c r="R10" s="28" t="str">
        <f aca="true">IF(Équipe!$B12&lt;&gt;0,RANK(Q10,$Q$1:INDIRECT("$Q$"&amp;0+COUNTA($P$1:$P$60)+1-COUNTBLANK($P$1:$P$60))),"")</f>
        <v/>
      </c>
    </row>
    <row r="11" customFormat="false" ht="30.6" hidden="false" customHeight="true" outlineLevel="0" collapsed="false">
      <c r="A11" s="33" t="n">
        <f aca="false">IF(ROW(A11)-4&lt;=Procédure!$K$3,ROW(A11)-4,IF(ROW(A11)-(QUOTIENT(ROW(A11)-4,Procédure!$K$3)*Procédure!$K$3)-4&lt;&gt;0,ROW(A11)-(QUOTIENT(ROW(A11)-4,Procédure!$K$3)*Procédure!$K$3)-4,ROW(A11)-(QUOTIENT(ROW(A11)-4,Procédure!$K$3)*Procédure!$K$3)-4+Procédure!$K$3))</f>
        <v>7</v>
      </c>
      <c r="B11" s="34"/>
      <c r="C11" s="35"/>
      <c r="D11" s="34"/>
      <c r="E11" s="35"/>
      <c r="F11" s="36"/>
      <c r="G11" s="36"/>
      <c r="I11" s="31" t="str">
        <f aca="false">IF(ROW(I11)&lt;=QUOTIENT(COUNTA($P$1:$P$60)-COUNTBLANK($P$1:$P$60),2)+MOD(COUNTA($P$1:$P$60)-COUNTBLANK($P$1:$P$60),2)+2,IF(ROW(I11)&lt;&gt;3,I10+2,1),"")</f>
        <v/>
      </c>
      <c r="J11" s="1" t="str">
        <f aca="false">_xlfn.IFNA(INDEX($P$1:$P$60,MATCH(I11,$R$1:$R$60,0),1),"")</f>
        <v/>
      </c>
      <c r="K11" s="1" t="str">
        <f aca="false">_xlfn.IFNA(INDEX(Équipe!$B$3:$B$62,MATCH(J11,Équipe!$A$3:$A$62,0),1),"")</f>
        <v/>
      </c>
      <c r="L11" s="1" t="str">
        <f aca="false">_xlfn.IFNA(INDEX($P$1:$P$60,MATCH(N11,$R$1:$R$60,0),1),"")</f>
        <v/>
      </c>
      <c r="M11" s="1" t="str">
        <f aca="false">_xlfn.IFNA(INDEX(Équipe!$B$3:$B$62,MATCH(L11,Équipe!$A$3:$A$62,0),1),"")</f>
        <v/>
      </c>
      <c r="N11" s="31" t="str">
        <f aca="false">IF(ROW(N11)&lt;=QUOTIENT(COUNTA($P$1:$P$60)-COUNTBLANK($P$1:$P$60),2)+MOD(COUNTA($P$1:$P$60)-COUNTBLANK($P$1:$P$60),2)+2,I11+1,"")</f>
        <v/>
      </c>
      <c r="O11" s="29"/>
      <c r="P11" s="28" t="str">
        <f aca="false">IF(Équipe!$B13&lt;&gt;0,Équipe!$A13,"")</f>
        <v/>
      </c>
      <c r="Q11" s="28" t="str">
        <f aca="true">IF(Équipe!$B13&lt;&gt;0,RAND(),"")</f>
        <v/>
      </c>
      <c r="R11" s="28" t="str">
        <f aca="true">IF(Équipe!$B13&lt;&gt;0,RANK(Q11,$Q$1:INDIRECT("$Q$"&amp;0+COUNTA($P$1:$P$60)+1-COUNTBLANK($P$1:$P$60))),"")</f>
        <v/>
      </c>
    </row>
    <row r="12" customFormat="false" ht="30.6" hidden="false" customHeight="true" outlineLevel="0" collapsed="false">
      <c r="A12" s="33" t="n">
        <f aca="false">IF(ROW(A12)-4&lt;=Procédure!$K$3,ROW(A12)-4,IF(ROW(A12)-(QUOTIENT(ROW(A12)-4,Procédure!$K$3)*Procédure!$K$3)-4&lt;&gt;0,ROW(A12)-(QUOTIENT(ROW(A12)-4,Procédure!$K$3)*Procédure!$K$3)-4,ROW(A12)-(QUOTIENT(ROW(A12)-4,Procédure!$K$3)*Procédure!$K$3)-4+Procédure!$K$3))</f>
        <v>8</v>
      </c>
      <c r="B12" s="34"/>
      <c r="C12" s="35"/>
      <c r="D12" s="34"/>
      <c r="E12" s="35"/>
      <c r="F12" s="36"/>
      <c r="G12" s="36"/>
      <c r="I12" s="31" t="str">
        <f aca="false">IF(ROW(I12)&lt;=QUOTIENT(COUNTA($P$1:$P$60)-COUNTBLANK($P$1:$P$60),2)+MOD(COUNTA($P$1:$P$60)-COUNTBLANK($P$1:$P$60),2)+2,IF(ROW(I12)&lt;&gt;3,I11+2,1),"")</f>
        <v/>
      </c>
      <c r="J12" s="1" t="str">
        <f aca="false">_xlfn.IFNA(INDEX($P$1:$P$60,MATCH(I12,$R$1:$R$60,0),1),"")</f>
        <v/>
      </c>
      <c r="K12" s="1" t="str">
        <f aca="false">_xlfn.IFNA(INDEX(Équipe!$B$3:$B$62,MATCH(J12,Équipe!$A$3:$A$62,0),1),"")</f>
        <v/>
      </c>
      <c r="L12" s="1" t="str">
        <f aca="false">_xlfn.IFNA(INDEX($P$1:$P$60,MATCH(N12,$R$1:$R$60,0),1),"")</f>
        <v/>
      </c>
      <c r="M12" s="1" t="str">
        <f aca="false">_xlfn.IFNA(INDEX(Équipe!$B$3:$B$62,MATCH(L12,Équipe!$A$3:$A$62,0),1),"")</f>
        <v/>
      </c>
      <c r="N12" s="31" t="str">
        <f aca="false">IF(ROW(N12)&lt;=QUOTIENT(COUNTA($P$1:$P$60)-COUNTBLANK($P$1:$P$60),2)+MOD(COUNTA($P$1:$P$60)-COUNTBLANK($P$1:$P$60),2)+2,I12+1,"")</f>
        <v/>
      </c>
      <c r="O12" s="29"/>
      <c r="P12" s="28" t="str">
        <f aca="false">IF(Équipe!$B14&lt;&gt;0,Équipe!$A14,"")</f>
        <v/>
      </c>
      <c r="Q12" s="28" t="str">
        <f aca="true">IF(Équipe!$B14&lt;&gt;0,RAND(),"")</f>
        <v/>
      </c>
      <c r="R12" s="28" t="str">
        <f aca="true">IF(Équipe!$B14&lt;&gt;0,RANK(Q12,$Q$1:INDIRECT("$Q$"&amp;0+COUNTA($P$1:$P$60)+1-COUNTBLANK($P$1:$P$60))),"")</f>
        <v/>
      </c>
    </row>
    <row r="13" customFormat="false" ht="30.6" hidden="false" customHeight="true" outlineLevel="0" collapsed="false">
      <c r="A13" s="33" t="n">
        <f aca="false">IF(ROW(A13)-4&lt;=Procédure!$K$3,ROW(A13)-4,IF(ROW(A13)-(QUOTIENT(ROW(A13)-4,Procédure!$K$3)*Procédure!$K$3)-4&lt;&gt;0,ROW(A13)-(QUOTIENT(ROW(A13)-4,Procédure!$K$3)*Procédure!$K$3)-4,ROW(A13)-(QUOTIENT(ROW(A13)-4,Procédure!$K$3)*Procédure!$K$3)-4+Procédure!$K$3))</f>
        <v>9</v>
      </c>
      <c r="B13" s="34"/>
      <c r="C13" s="35"/>
      <c r="D13" s="34"/>
      <c r="E13" s="35"/>
      <c r="F13" s="36"/>
      <c r="G13" s="36"/>
      <c r="I13" s="31" t="str">
        <f aca="false">IF(ROW(I13)&lt;=QUOTIENT(COUNTA($P$1:$P$60)-COUNTBLANK($P$1:$P$60),2)+MOD(COUNTA($P$1:$P$60)-COUNTBLANK($P$1:$P$60),2)+2,IF(ROW(I13)&lt;&gt;3,I12+2,1),"")</f>
        <v/>
      </c>
      <c r="J13" s="1" t="str">
        <f aca="false">_xlfn.IFNA(INDEX($P$1:$P$60,MATCH(I13,$R$1:$R$60,0),1),"")</f>
        <v/>
      </c>
      <c r="K13" s="1" t="str">
        <f aca="false">_xlfn.IFNA(INDEX(Équipe!$B$3:$B$62,MATCH(J13,Équipe!$A$3:$A$62,0),1),"")</f>
        <v/>
      </c>
      <c r="L13" s="1" t="str">
        <f aca="false">_xlfn.IFNA(INDEX($P$1:$P$60,MATCH(N13,$R$1:$R$60,0),1),"")</f>
        <v/>
      </c>
      <c r="M13" s="1" t="str">
        <f aca="false">_xlfn.IFNA(INDEX(Équipe!$B$3:$B$62,MATCH(L13,Équipe!$A$3:$A$62,0),1),"")</f>
        <v/>
      </c>
      <c r="N13" s="31" t="str">
        <f aca="false">IF(ROW(N13)&lt;=QUOTIENT(COUNTA($P$1:$P$60)-COUNTBLANK($P$1:$P$60),2)+MOD(COUNTA($P$1:$P$60)-COUNTBLANK($P$1:$P$60),2)+2,I13+1,"")</f>
        <v/>
      </c>
      <c r="O13" s="29"/>
      <c r="P13" s="28" t="str">
        <f aca="false">IF(Équipe!$B15&lt;&gt;0,Équipe!$A15,"")</f>
        <v/>
      </c>
      <c r="Q13" s="28" t="str">
        <f aca="true">IF(Équipe!$B15&lt;&gt;0,RAND(),"")</f>
        <v/>
      </c>
      <c r="R13" s="28" t="str">
        <f aca="true">IF(Équipe!$B15&lt;&gt;0,RANK(Q13,$Q$1:INDIRECT("$Q$"&amp;0+COUNTA($P$1:$P$60)+1-COUNTBLANK($P$1:$P$60))),"")</f>
        <v/>
      </c>
    </row>
    <row r="14" customFormat="false" ht="30.6" hidden="false" customHeight="true" outlineLevel="0" collapsed="false">
      <c r="A14" s="33" t="n">
        <f aca="false">IF(ROW(A14)-4&lt;=Procédure!$K$3,ROW(A14)-4,IF(ROW(A14)-(QUOTIENT(ROW(A14)-4,Procédure!$K$3)*Procédure!$K$3)-4&lt;&gt;0,ROW(A14)-(QUOTIENT(ROW(A14)-4,Procédure!$K$3)*Procédure!$K$3)-4,ROW(A14)-(QUOTIENT(ROW(A14)-4,Procédure!$K$3)*Procédure!$K$3)-4+Procédure!$K$3))</f>
        <v>10</v>
      </c>
      <c r="B14" s="34"/>
      <c r="C14" s="35"/>
      <c r="D14" s="34"/>
      <c r="E14" s="35"/>
      <c r="F14" s="36"/>
      <c r="G14" s="36"/>
      <c r="I14" s="31" t="str">
        <f aca="false">IF(ROW(I14)&lt;=QUOTIENT(COUNTA($P$1:$P$60)-COUNTBLANK($P$1:$P$60),2)+MOD(COUNTA($P$1:$P$60)-COUNTBLANK($P$1:$P$60),2)+2,IF(ROW(I14)&lt;&gt;3,I13+2,1),"")</f>
        <v/>
      </c>
      <c r="J14" s="1" t="str">
        <f aca="false">_xlfn.IFNA(INDEX($P$1:$P$60,MATCH(I14,$R$1:$R$60,0),1),"")</f>
        <v/>
      </c>
      <c r="K14" s="1" t="str">
        <f aca="false">_xlfn.IFNA(INDEX(Équipe!$B$3:$B$62,MATCH(J14,Équipe!$A$3:$A$62,0),1),"")</f>
        <v/>
      </c>
      <c r="L14" s="1" t="str">
        <f aca="false">_xlfn.IFNA(INDEX($P$1:$P$60,MATCH(N14,$R$1:$R$60,0),1),"")</f>
        <v/>
      </c>
      <c r="M14" s="1" t="str">
        <f aca="false">_xlfn.IFNA(INDEX(Équipe!$B$3:$B$62,MATCH(L14,Équipe!$A$3:$A$62,0),1),"")</f>
        <v/>
      </c>
      <c r="N14" s="31" t="str">
        <f aca="false">IF(ROW(N14)&lt;=QUOTIENT(COUNTA($P$1:$P$60)-COUNTBLANK($P$1:$P$60),2)+MOD(COUNTA($P$1:$P$60)-COUNTBLANK($P$1:$P$60),2)+2,I14+1,"")</f>
        <v/>
      </c>
      <c r="O14" s="29"/>
      <c r="P14" s="28" t="str">
        <f aca="false">IF(Équipe!$B16&lt;&gt;0,Équipe!$A16,"")</f>
        <v/>
      </c>
      <c r="Q14" s="28" t="str">
        <f aca="true">IF(Équipe!$B16&lt;&gt;0,RAND(),"")</f>
        <v/>
      </c>
      <c r="R14" s="28" t="str">
        <f aca="true">IF(Équipe!$B16&lt;&gt;0,RANK(Q14,$Q$1:INDIRECT("$Q$"&amp;0+COUNTA($P$1:$P$60)+1-COUNTBLANK($P$1:$P$60))),"")</f>
        <v/>
      </c>
    </row>
    <row r="15" customFormat="false" ht="30.6" hidden="false" customHeight="true" outlineLevel="0" collapsed="false">
      <c r="A15" s="33" t="n">
        <f aca="false">IF(ROW(A15)-4&lt;=Procédure!$K$3,ROW(A15)-4,IF(ROW(A15)-(QUOTIENT(ROW(A15)-4,Procédure!$K$3)*Procédure!$K$3)-4&lt;&gt;0,ROW(A15)-(QUOTIENT(ROW(A15)-4,Procédure!$K$3)*Procédure!$K$3)-4,ROW(A15)-(QUOTIENT(ROW(A15)-4,Procédure!$K$3)*Procédure!$K$3)-4+Procédure!$K$3))</f>
        <v>11</v>
      </c>
      <c r="B15" s="34"/>
      <c r="C15" s="35"/>
      <c r="D15" s="34"/>
      <c r="E15" s="35"/>
      <c r="F15" s="36"/>
      <c r="G15" s="36"/>
      <c r="I15" s="31" t="str">
        <f aca="false">IF(ROW(I15)&lt;=QUOTIENT(COUNTA($P$1:$P$60)-COUNTBLANK($P$1:$P$60),2)+MOD(COUNTA($P$1:$P$60)-COUNTBLANK($P$1:$P$60),2)+2,IF(ROW(I15)&lt;&gt;3,I14+2,1),"")</f>
        <v/>
      </c>
      <c r="J15" s="1" t="str">
        <f aca="false">_xlfn.IFNA(INDEX($P$1:$P$60,MATCH(I15,$R$1:$R$60,0),1),"")</f>
        <v/>
      </c>
      <c r="K15" s="1" t="str">
        <f aca="false">_xlfn.IFNA(INDEX(Équipe!$B$3:$B$62,MATCH(J15,Équipe!$A$3:$A$62,0),1),"")</f>
        <v/>
      </c>
      <c r="L15" s="1" t="str">
        <f aca="false">_xlfn.IFNA(INDEX($P$1:$P$60,MATCH(N15,$R$1:$R$60,0),1),"")</f>
        <v/>
      </c>
      <c r="M15" s="1" t="str">
        <f aca="false">_xlfn.IFNA(INDEX(Équipe!$B$3:$B$62,MATCH(L15,Équipe!$A$3:$A$62,0),1),"")</f>
        <v/>
      </c>
      <c r="N15" s="31" t="str">
        <f aca="false">IF(ROW(N15)&lt;=QUOTIENT(COUNTA($P$1:$P$60)-COUNTBLANK($P$1:$P$60),2)+MOD(COUNTA($P$1:$P$60)-COUNTBLANK($P$1:$P$60),2)+2,I15+1,"")</f>
        <v/>
      </c>
      <c r="O15" s="29"/>
      <c r="P15" s="28" t="str">
        <f aca="false">IF(Équipe!$B17&lt;&gt;0,Équipe!$A17,"")</f>
        <v/>
      </c>
      <c r="Q15" s="28" t="str">
        <f aca="true">IF(Équipe!$B17&lt;&gt;0,RAND(),"")</f>
        <v/>
      </c>
      <c r="R15" s="28" t="str">
        <f aca="true">IF(Équipe!$B17&lt;&gt;0,RANK(Q15,$Q$1:INDIRECT("$Q$"&amp;0+COUNTA($P$1:$P$60)+1-COUNTBLANK($P$1:$P$60))),"")</f>
        <v/>
      </c>
    </row>
    <row r="16" customFormat="false" ht="30.6" hidden="false" customHeight="true" outlineLevel="0" collapsed="false">
      <c r="A16" s="33" t="n">
        <f aca="false">IF(ROW(A16)-4&lt;=Procédure!$K$3,ROW(A16)-4,IF(ROW(A16)-(QUOTIENT(ROW(A16)-4,Procédure!$K$3)*Procédure!$K$3)-4&lt;&gt;0,ROW(A16)-(QUOTIENT(ROW(A16)-4,Procédure!$K$3)*Procédure!$K$3)-4,ROW(A16)-(QUOTIENT(ROW(A16)-4,Procédure!$K$3)*Procédure!$K$3)-4+Procédure!$K$3))</f>
        <v>12</v>
      </c>
      <c r="B16" s="34"/>
      <c r="C16" s="35"/>
      <c r="D16" s="34"/>
      <c r="E16" s="35"/>
      <c r="F16" s="36"/>
      <c r="G16" s="36"/>
      <c r="I16" s="31" t="str">
        <f aca="false">IF(ROW(I16)&lt;=QUOTIENT(COUNTA($P$1:$P$60)-COUNTBLANK($P$1:$P$60),2)+MOD(COUNTA($P$1:$P$60)-COUNTBLANK($P$1:$P$60),2)+2,IF(ROW(I16)&lt;&gt;3,I15+2,1),"")</f>
        <v/>
      </c>
      <c r="J16" s="1" t="str">
        <f aca="false">_xlfn.IFNA(INDEX($P$1:$P$60,MATCH(I16,$R$1:$R$60,0),1),"")</f>
        <v/>
      </c>
      <c r="K16" s="1" t="str">
        <f aca="false">_xlfn.IFNA(INDEX(Équipe!$B$3:$B$62,MATCH(J16,Équipe!$A$3:$A$62,0),1),"")</f>
        <v/>
      </c>
      <c r="L16" s="1" t="str">
        <f aca="false">_xlfn.IFNA(INDEX($P$1:$P$60,MATCH(N16,$R$1:$R$60,0),1),"")</f>
        <v/>
      </c>
      <c r="M16" s="1" t="str">
        <f aca="false">_xlfn.IFNA(INDEX(Équipe!$B$3:$B$62,MATCH(L16,Équipe!$A$3:$A$62,0),1),"")</f>
        <v/>
      </c>
      <c r="N16" s="31" t="str">
        <f aca="false">IF(ROW(N16)&lt;=QUOTIENT(COUNTA($P$1:$P$60)-COUNTBLANK($P$1:$P$60),2)+MOD(COUNTA($P$1:$P$60)-COUNTBLANK($P$1:$P$60),2)+2,I16+1,"")</f>
        <v/>
      </c>
      <c r="O16" s="29"/>
      <c r="P16" s="28" t="str">
        <f aca="false">IF(Équipe!$B18&lt;&gt;0,Équipe!$A18,"")</f>
        <v/>
      </c>
      <c r="Q16" s="28" t="str">
        <f aca="true">IF(Équipe!$B18&lt;&gt;0,RAND(),"")</f>
        <v/>
      </c>
      <c r="R16" s="28" t="str">
        <f aca="true">IF(Équipe!$B18&lt;&gt;0,RANK(Q16,$Q$1:INDIRECT("$Q$"&amp;0+COUNTA($P$1:$P$60)+1-COUNTBLANK($P$1:$P$60))),"")</f>
        <v/>
      </c>
    </row>
    <row r="17" customFormat="false" ht="30.6" hidden="false" customHeight="true" outlineLevel="0" collapsed="false">
      <c r="A17" s="33" t="n">
        <f aca="false">IF(ROW(A17)-4&lt;=Procédure!$K$3,ROW(A17)-4,IF(ROW(A17)-(QUOTIENT(ROW(A17)-4,Procédure!$K$3)*Procédure!$K$3)-4&lt;&gt;0,ROW(A17)-(QUOTIENT(ROW(A17)-4,Procédure!$K$3)*Procédure!$K$3)-4,ROW(A17)-(QUOTIENT(ROW(A17)-4,Procédure!$K$3)*Procédure!$K$3)-4+Procédure!$K$3))</f>
        <v>13</v>
      </c>
      <c r="B17" s="34"/>
      <c r="C17" s="35"/>
      <c r="D17" s="34"/>
      <c r="E17" s="35"/>
      <c r="F17" s="36"/>
      <c r="G17" s="36"/>
      <c r="I17" s="31" t="str">
        <f aca="false">IF(ROW(I17)&lt;=QUOTIENT(COUNTA($P$1:$P$60)-COUNTBLANK($P$1:$P$60),2)+MOD(COUNTA($P$1:$P$60)-COUNTBLANK($P$1:$P$60),2)+2,IF(ROW(I17)&lt;&gt;3,I16+2,1),"")</f>
        <v/>
      </c>
      <c r="J17" s="1" t="str">
        <f aca="false">_xlfn.IFNA(INDEX($P$1:$P$60,MATCH(I17,$R$1:$R$60,0),1),"")</f>
        <v/>
      </c>
      <c r="K17" s="1" t="str">
        <f aca="false">_xlfn.IFNA(INDEX(Équipe!$B$3:$B$62,MATCH(J17,Équipe!$A$3:$A$62,0),1),"")</f>
        <v/>
      </c>
      <c r="L17" s="1" t="str">
        <f aca="false">_xlfn.IFNA(INDEX($P$1:$P$60,MATCH(N17,$R$1:$R$60,0),1),"")</f>
        <v/>
      </c>
      <c r="M17" s="1" t="str">
        <f aca="false">_xlfn.IFNA(INDEX(Équipe!$B$3:$B$62,MATCH(L17,Équipe!$A$3:$A$62,0),1),"")</f>
        <v/>
      </c>
      <c r="N17" s="31" t="str">
        <f aca="false">IF(ROW(N17)&lt;=QUOTIENT(COUNTA($P$1:$P$60)-COUNTBLANK($P$1:$P$60),2)+MOD(COUNTA($P$1:$P$60)-COUNTBLANK($P$1:$P$60),2)+2,I17+1,"")</f>
        <v/>
      </c>
      <c r="O17" s="29"/>
      <c r="P17" s="28" t="str">
        <f aca="false">IF(Équipe!$B19&lt;&gt;0,Équipe!$A19,"")</f>
        <v/>
      </c>
      <c r="Q17" s="28" t="str">
        <f aca="true">IF(Équipe!$B19&lt;&gt;0,RAND(),"")</f>
        <v/>
      </c>
      <c r="R17" s="28" t="str">
        <f aca="true">IF(Équipe!$B19&lt;&gt;0,RANK(Q17,$Q$1:INDIRECT("$Q$"&amp;0+COUNTA($P$1:$P$60)+1-COUNTBLANK($P$1:$P$60))),"")</f>
        <v/>
      </c>
    </row>
    <row r="18" customFormat="false" ht="30.6" hidden="false" customHeight="true" outlineLevel="0" collapsed="false">
      <c r="A18" s="33" t="n">
        <f aca="false">IF(ROW(A18)-4&lt;=Procédure!$K$3,ROW(A18)-4,IF(ROW(A18)-(QUOTIENT(ROW(A18)-4,Procédure!$K$3)*Procédure!$K$3)-4&lt;&gt;0,ROW(A18)-(QUOTIENT(ROW(A18)-4,Procédure!$K$3)*Procédure!$K$3)-4,ROW(A18)-(QUOTIENT(ROW(A18)-4,Procédure!$K$3)*Procédure!$K$3)-4+Procédure!$K$3))</f>
        <v>14</v>
      </c>
      <c r="B18" s="34"/>
      <c r="C18" s="35"/>
      <c r="D18" s="34"/>
      <c r="E18" s="35"/>
      <c r="F18" s="36"/>
      <c r="G18" s="36"/>
      <c r="I18" s="31" t="str">
        <f aca="false">IF(ROW(I18)&lt;=QUOTIENT(COUNTA($P$1:$P$60)-COUNTBLANK($P$1:$P$60),2)+MOD(COUNTA($P$1:$P$60)-COUNTBLANK($P$1:$P$60),2)+2,IF(ROW(I18)&lt;&gt;3,I17+2,1),"")</f>
        <v/>
      </c>
      <c r="J18" s="1" t="str">
        <f aca="false">_xlfn.IFNA(INDEX($P$1:$P$60,MATCH(I18,$R$1:$R$60,0),1),"")</f>
        <v/>
      </c>
      <c r="K18" s="1" t="str">
        <f aca="false">_xlfn.IFNA(INDEX(Équipe!$B$3:$B$62,MATCH(J18,Équipe!$A$3:$A$62,0),1),"")</f>
        <v/>
      </c>
      <c r="L18" s="1" t="str">
        <f aca="false">_xlfn.IFNA(INDEX($P$1:$P$60,MATCH(N18,$R$1:$R$60,0),1),"")</f>
        <v/>
      </c>
      <c r="M18" s="1" t="str">
        <f aca="false">_xlfn.IFNA(INDEX(Équipe!$B$3:$B$62,MATCH(L18,Équipe!$A$3:$A$62,0),1),"")</f>
        <v/>
      </c>
      <c r="N18" s="31" t="str">
        <f aca="false">IF(ROW(N18)&lt;=QUOTIENT(COUNTA($P$1:$P$60)-COUNTBLANK($P$1:$P$60),2)+MOD(COUNTA($P$1:$P$60)-COUNTBLANK($P$1:$P$60),2)+2,I18+1,"")</f>
        <v/>
      </c>
      <c r="O18" s="29"/>
      <c r="P18" s="28" t="str">
        <f aca="false">IF(Équipe!$B20&lt;&gt;0,Équipe!$A20,"")</f>
        <v/>
      </c>
      <c r="Q18" s="28" t="str">
        <f aca="true">IF(Équipe!$B20&lt;&gt;0,RAND(),"")</f>
        <v/>
      </c>
      <c r="R18" s="28" t="str">
        <f aca="true">IF(Équipe!$B20&lt;&gt;0,RANK(Q18,$Q$1:INDIRECT("$Q$"&amp;0+COUNTA($P$1:$P$60)+1-COUNTBLANK($P$1:$P$60))),"")</f>
        <v/>
      </c>
    </row>
    <row r="19" customFormat="false" ht="30.6" hidden="false" customHeight="true" outlineLevel="0" collapsed="false">
      <c r="A19" s="33" t="n">
        <f aca="false">IF(ROW(A19)-4&lt;=Procédure!$K$3,ROW(A19)-4,IF(ROW(A19)-(QUOTIENT(ROW(A19)-4,Procédure!$K$3)*Procédure!$K$3)-4&lt;&gt;0,ROW(A19)-(QUOTIENT(ROW(A19)-4,Procédure!$K$3)*Procédure!$K$3)-4,ROW(A19)-(QUOTIENT(ROW(A19)-4,Procédure!$K$3)*Procédure!$K$3)-4+Procédure!$K$3))</f>
        <v>15</v>
      </c>
      <c r="B19" s="34"/>
      <c r="C19" s="35"/>
      <c r="D19" s="34"/>
      <c r="E19" s="35"/>
      <c r="F19" s="36"/>
      <c r="G19" s="36"/>
      <c r="I19" s="31" t="str">
        <f aca="false">IF(ROW(I19)&lt;=QUOTIENT(COUNTA($P$1:$P$60)-COUNTBLANK($P$1:$P$60),2)+MOD(COUNTA($P$1:$P$60)-COUNTBLANK($P$1:$P$60),2)+2,IF(ROW(I19)&lt;&gt;3,I18+2,1),"")</f>
        <v/>
      </c>
      <c r="J19" s="1" t="str">
        <f aca="false">_xlfn.IFNA(INDEX($P$1:$P$60,MATCH(I19,$R$1:$R$60,0),1),"")</f>
        <v/>
      </c>
      <c r="K19" s="1" t="str">
        <f aca="false">_xlfn.IFNA(INDEX(Équipe!$B$3:$B$62,MATCH(J19,Équipe!$A$3:$A$62,0),1),"")</f>
        <v/>
      </c>
      <c r="L19" s="1" t="str">
        <f aca="false">_xlfn.IFNA(INDEX($P$1:$P$60,MATCH(N19,$R$1:$R$60,0),1),"")</f>
        <v/>
      </c>
      <c r="M19" s="1" t="str">
        <f aca="false">_xlfn.IFNA(INDEX(Équipe!$B$3:$B$62,MATCH(L19,Équipe!$A$3:$A$62,0),1),"")</f>
        <v/>
      </c>
      <c r="N19" s="31" t="str">
        <f aca="false">IF(ROW(N19)&lt;=QUOTIENT(COUNTA($P$1:$P$60)-COUNTBLANK($P$1:$P$60),2)+MOD(COUNTA($P$1:$P$60)-COUNTBLANK($P$1:$P$60),2)+2,I19+1,"")</f>
        <v/>
      </c>
      <c r="O19" s="29"/>
      <c r="P19" s="28" t="str">
        <f aca="false">IF(Équipe!$B21&lt;&gt;0,Équipe!$A21,"")</f>
        <v/>
      </c>
      <c r="Q19" s="28" t="str">
        <f aca="true">IF(Équipe!$B21&lt;&gt;0,RAND(),"")</f>
        <v/>
      </c>
      <c r="R19" s="28" t="str">
        <f aca="true">IF(Équipe!$B21&lt;&gt;0,RANK(Q19,$Q$1:INDIRECT("$Q$"&amp;0+COUNTA($P$1:$P$60)+1-COUNTBLANK($P$1:$P$60))),"")</f>
        <v/>
      </c>
    </row>
    <row r="20" customFormat="false" ht="30.6" hidden="false" customHeight="true" outlineLevel="0" collapsed="false">
      <c r="A20" s="33" t="n">
        <f aca="false">IF(ROW(A20)-4&lt;=Procédure!$K$3,ROW(A20)-4,IF(ROW(A20)-(QUOTIENT(ROW(A20)-4,Procédure!$K$3)*Procédure!$K$3)-4&lt;&gt;0,ROW(A20)-(QUOTIENT(ROW(A20)-4,Procédure!$K$3)*Procédure!$K$3)-4,ROW(A20)-(QUOTIENT(ROW(A20)-4,Procédure!$K$3)*Procédure!$K$3)-4+Procédure!$K$3))</f>
        <v>1</v>
      </c>
      <c r="B20" s="34"/>
      <c r="C20" s="35"/>
      <c r="D20" s="34"/>
      <c r="E20" s="35"/>
      <c r="F20" s="36"/>
      <c r="G20" s="36"/>
      <c r="I20" s="31" t="str">
        <f aca="false">IF(ROW(I20)&lt;=QUOTIENT(COUNTA($P$1:$P$60)-COUNTBLANK($P$1:$P$60),2)+MOD(COUNTA($P$1:$P$60)-COUNTBLANK($P$1:$P$60),2)+2,IF(ROW(I20)&lt;&gt;3,I19+2,1),"")</f>
        <v/>
      </c>
      <c r="J20" s="1" t="str">
        <f aca="false">_xlfn.IFNA(INDEX($P$1:$P$60,MATCH(I20,$R$1:$R$60,0),1),"")</f>
        <v/>
      </c>
      <c r="K20" s="1" t="str">
        <f aca="false">_xlfn.IFNA(INDEX(Équipe!$B$3:$B$62,MATCH(J20,Équipe!$A$3:$A$62,0),1),"")</f>
        <v/>
      </c>
      <c r="L20" s="1" t="str">
        <f aca="false">_xlfn.IFNA(INDEX($P$1:$P$60,MATCH(N20,$R$1:$R$60,0),1),"")</f>
        <v/>
      </c>
      <c r="M20" s="1" t="str">
        <f aca="false">_xlfn.IFNA(INDEX(Équipe!$B$3:$B$62,MATCH(L20,Équipe!$A$3:$A$62,0),1),"")</f>
        <v/>
      </c>
      <c r="N20" s="31" t="str">
        <f aca="false">IF(ROW(N20)&lt;=QUOTIENT(COUNTA($P$1:$P$60)-COUNTBLANK($P$1:$P$60),2)+MOD(COUNTA($P$1:$P$60)-COUNTBLANK($P$1:$P$60),2)+2,I20+1,"")</f>
        <v/>
      </c>
      <c r="O20" s="29"/>
      <c r="P20" s="28" t="str">
        <f aca="false">IF(Équipe!$B22&lt;&gt;0,Équipe!$A22,"")</f>
        <v/>
      </c>
      <c r="Q20" s="28" t="str">
        <f aca="true">IF(Équipe!$B22&lt;&gt;0,RAND(),"")</f>
        <v/>
      </c>
      <c r="R20" s="28" t="str">
        <f aca="true">IF(Équipe!$B22&lt;&gt;0,RANK(Q20,$Q$1:INDIRECT("$Q$"&amp;0+COUNTA($P$1:$P$60)+1-COUNTBLANK($P$1:$P$60))),"")</f>
        <v/>
      </c>
    </row>
    <row r="21" customFormat="false" ht="30.6" hidden="false" customHeight="true" outlineLevel="0" collapsed="false">
      <c r="A21" s="33" t="n">
        <f aca="false">IF(ROW(A21)-4&lt;=Procédure!$K$3,ROW(A21)-4,IF(ROW(A21)-(QUOTIENT(ROW(A21)-4,Procédure!$K$3)*Procédure!$K$3)-4&lt;&gt;0,ROW(A21)-(QUOTIENT(ROW(A21)-4,Procédure!$K$3)*Procédure!$K$3)-4,ROW(A21)-(QUOTIENT(ROW(A21)-4,Procédure!$K$3)*Procédure!$K$3)-4+Procédure!$K$3))</f>
        <v>2</v>
      </c>
      <c r="B21" s="34"/>
      <c r="C21" s="35" t="str">
        <f aca="false">_xlfn.IFNA(INDEX(Équipe!$B$3:$B$66,MATCH(B21,Équipe!$A$3:$A$66,0),1),"")</f>
        <v/>
      </c>
      <c r="D21" s="34"/>
      <c r="E21" s="35" t="str">
        <f aca="false">_xlfn.IFNA(INDEX(Équipe!$B$3:$B$66,MATCH(D21,Équipe!$A$3:$A$66,0),1),"")</f>
        <v/>
      </c>
      <c r="F21" s="36"/>
      <c r="G21" s="36"/>
      <c r="I21" s="31" t="str">
        <f aca="false">IF(ROW(I21)&lt;=QUOTIENT(COUNTA($P$1:$P$60)-COUNTBLANK($P$1:$P$60),2)+MOD(COUNTA($P$1:$P$60)-COUNTBLANK($P$1:$P$60),2)+2,IF(ROW(I21)&lt;&gt;3,I20+2,1),"")</f>
        <v/>
      </c>
      <c r="J21" s="1" t="str">
        <f aca="false">_xlfn.IFNA(INDEX($P$1:$P$60,MATCH(I21,$R$1:$R$60,0),1),"")</f>
        <v/>
      </c>
      <c r="K21" s="1" t="str">
        <f aca="false">_xlfn.IFNA(INDEX(Équipe!$B$3:$B$62,MATCH(J21,Équipe!$A$3:$A$62,0),1),"")</f>
        <v/>
      </c>
      <c r="L21" s="1" t="str">
        <f aca="false">_xlfn.IFNA(INDEX($P$1:$P$60,MATCH(N21,$R$1:$R$60,0),1),"")</f>
        <v/>
      </c>
      <c r="M21" s="1" t="str">
        <f aca="false">_xlfn.IFNA(INDEX(Équipe!$B$3:$B$62,MATCH(L21,Équipe!$A$3:$A$62,0),1),"")</f>
        <v/>
      </c>
      <c r="N21" s="31" t="str">
        <f aca="false">IF(ROW(N21)&lt;=QUOTIENT(COUNTA($P$1:$P$60)-COUNTBLANK($P$1:$P$60),2)+MOD(COUNTA($P$1:$P$60)-COUNTBLANK($P$1:$P$60),2)+2,I21+1,"")</f>
        <v/>
      </c>
      <c r="O21" s="29"/>
      <c r="P21" s="28" t="str">
        <f aca="false">IF(Équipe!$B23&lt;&gt;0,Équipe!$A23,"")</f>
        <v/>
      </c>
      <c r="Q21" s="28" t="str">
        <f aca="true">IF(Équipe!$B23&lt;&gt;0,RAND(),"")</f>
        <v/>
      </c>
      <c r="R21" s="28" t="str">
        <f aca="true">IF(Équipe!$B23&lt;&gt;0,RANK(Q21,$Q$1:INDIRECT("$Q$"&amp;0+COUNTA($P$1:$P$60)+1-COUNTBLANK($P$1:$P$60))),"")</f>
        <v/>
      </c>
    </row>
    <row r="22" customFormat="false" ht="30.6" hidden="false" customHeight="true" outlineLevel="0" collapsed="false">
      <c r="A22" s="33" t="n">
        <f aca="false">IF(ROW(A22)-4&lt;=Procédure!$K$3,ROW(A22)-4,IF(ROW(A22)-(QUOTIENT(ROW(A22)-4,Procédure!$K$3)*Procédure!$K$3)-4&lt;&gt;0,ROW(A22)-(QUOTIENT(ROW(A22)-4,Procédure!$K$3)*Procédure!$K$3)-4,ROW(A22)-(QUOTIENT(ROW(A22)-4,Procédure!$K$3)*Procédure!$K$3)-4+Procédure!$K$3))</f>
        <v>3</v>
      </c>
      <c r="B22" s="34"/>
      <c r="C22" s="35" t="str">
        <f aca="false">_xlfn.IFNA(INDEX(Équipe!$B$3:$B$66,MATCH(B22,Équipe!$A$3:$A$66,0),1),"")</f>
        <v/>
      </c>
      <c r="D22" s="34"/>
      <c r="E22" s="35" t="str">
        <f aca="false">_xlfn.IFNA(INDEX(Équipe!$B$3:$B$66,MATCH(D22,Équipe!$A$3:$A$66,0),1),"")</f>
        <v/>
      </c>
      <c r="F22" s="36"/>
      <c r="G22" s="36"/>
      <c r="I22" s="31" t="str">
        <f aca="false">IF(ROW(I22)&lt;=QUOTIENT(COUNTA($P$1:$P$60)-COUNTBLANK($P$1:$P$60),2)+MOD(COUNTA($P$1:$P$60)-COUNTBLANK($P$1:$P$60),2)+2,IF(ROW(I22)&lt;&gt;3,I21+2,1),"")</f>
        <v/>
      </c>
      <c r="J22" s="1" t="str">
        <f aca="false">_xlfn.IFNA(INDEX($P$1:$P$60,MATCH(I22,$R$1:$R$60,0),1),"")</f>
        <v/>
      </c>
      <c r="K22" s="1" t="str">
        <f aca="false">_xlfn.IFNA(INDEX(Équipe!$B$3:$B$62,MATCH(J22,Équipe!$A$3:$A$62,0),1),"")</f>
        <v/>
      </c>
      <c r="L22" s="1" t="str">
        <f aca="false">_xlfn.IFNA(INDEX($P$1:$P$60,MATCH(N22,$R$1:$R$60,0),1),"")</f>
        <v/>
      </c>
      <c r="M22" s="1" t="str">
        <f aca="false">_xlfn.IFNA(INDEX(Équipe!$B$3:$B$62,MATCH(L22,Équipe!$A$3:$A$62,0),1),"")</f>
        <v/>
      </c>
      <c r="N22" s="31" t="str">
        <f aca="false">IF(ROW(N22)&lt;=QUOTIENT(COUNTA($P$1:$P$60)-COUNTBLANK($P$1:$P$60),2)+MOD(COUNTA($P$1:$P$60)-COUNTBLANK($P$1:$P$60),2)+2,I22+1,"")</f>
        <v/>
      </c>
      <c r="O22" s="29"/>
      <c r="P22" s="28" t="str">
        <f aca="false">IF(Équipe!$B24&lt;&gt;0,Équipe!$A24,"")</f>
        <v/>
      </c>
      <c r="Q22" s="28" t="str">
        <f aca="true">IF(Équipe!$B24&lt;&gt;0,RAND(),"")</f>
        <v/>
      </c>
      <c r="R22" s="28" t="str">
        <f aca="true">IF(Équipe!$B24&lt;&gt;0,RANK(Q22,$Q$1:INDIRECT("$Q$"&amp;0+COUNTA($P$1:$P$60)+1-COUNTBLANK($P$1:$P$60))),"")</f>
        <v/>
      </c>
    </row>
    <row r="23" customFormat="false" ht="30.6" hidden="false" customHeight="true" outlineLevel="0" collapsed="false">
      <c r="A23" s="33" t="n">
        <f aca="false">IF(ROW(A23)-4&lt;=Procédure!$K$3,ROW(A23)-4,IF(ROW(A23)-(QUOTIENT(ROW(A23)-4,Procédure!$K$3)*Procédure!$K$3)-4&lt;&gt;0,ROW(A23)-(QUOTIENT(ROW(A23)-4,Procédure!$K$3)*Procédure!$K$3)-4,ROW(A23)-(QUOTIENT(ROW(A23)-4,Procédure!$K$3)*Procédure!$K$3)-4+Procédure!$K$3))</f>
        <v>4</v>
      </c>
      <c r="B23" s="34"/>
      <c r="C23" s="35" t="str">
        <f aca="false">_xlfn.IFNA(INDEX(Équipe!$B$3:$B$66,MATCH(B23,Équipe!$A$3:$A$66,0),1),"")</f>
        <v/>
      </c>
      <c r="D23" s="34"/>
      <c r="E23" s="35" t="str">
        <f aca="false">_xlfn.IFNA(INDEX(Équipe!$B$3:$B$66,MATCH(D23,Équipe!$A$3:$A$66,0),1),"")</f>
        <v/>
      </c>
      <c r="F23" s="36"/>
      <c r="G23" s="36"/>
      <c r="I23" s="31" t="str">
        <f aca="false">IF(ROW(I23)&lt;=QUOTIENT(COUNTA($P$1:$P$60)-COUNTBLANK($P$1:$P$60),2)+MOD(COUNTA($P$1:$P$60)-COUNTBLANK($P$1:$P$60),2)+2,IF(ROW(I23)&lt;&gt;3,I22+2,1),"")</f>
        <v/>
      </c>
      <c r="J23" s="1" t="str">
        <f aca="false">_xlfn.IFNA(INDEX($P$1:$P$60,MATCH(I23,$R$1:$R$60,0),1),"")</f>
        <v/>
      </c>
      <c r="K23" s="1" t="str">
        <f aca="false">_xlfn.IFNA(INDEX(Équipe!$B$3:$B$62,MATCH(J23,Équipe!$A$3:$A$62,0),1),"")</f>
        <v/>
      </c>
      <c r="L23" s="1" t="str">
        <f aca="false">_xlfn.IFNA(INDEX($P$1:$P$60,MATCH(N23,$R$1:$R$60,0),1),"")</f>
        <v/>
      </c>
      <c r="M23" s="1" t="str">
        <f aca="false">_xlfn.IFNA(INDEX(Équipe!$B$3:$B$62,MATCH(L23,Équipe!$A$3:$A$62,0),1),"")</f>
        <v/>
      </c>
      <c r="N23" s="31" t="str">
        <f aca="false">IF(ROW(N23)&lt;=QUOTIENT(COUNTA($P$1:$P$60)-COUNTBLANK($P$1:$P$60),2)+MOD(COUNTA($P$1:$P$60)-COUNTBLANK($P$1:$P$60),2)+2,I23+1,"")</f>
        <v/>
      </c>
      <c r="O23" s="29"/>
      <c r="P23" s="28" t="str">
        <f aca="false">IF(Équipe!$B25&lt;&gt;0,Équipe!$A25,"")</f>
        <v/>
      </c>
      <c r="Q23" s="28" t="str">
        <f aca="true">IF(Équipe!$B25&lt;&gt;0,RAND(),"")</f>
        <v/>
      </c>
      <c r="R23" s="28" t="str">
        <f aca="true">IF(Équipe!$B25&lt;&gt;0,RANK(Q23,$Q$1:INDIRECT("$Q$"&amp;0+COUNTA($P$1:$P$60)+1-COUNTBLANK($P$1:$P$60))),"")</f>
        <v/>
      </c>
    </row>
    <row r="24" customFormat="false" ht="30.6" hidden="false" customHeight="true" outlineLevel="0" collapsed="false">
      <c r="A24" s="33" t="n">
        <f aca="false">IF(ROW(A24)-4&lt;=Procédure!$K$3,ROW(A24)-4,IF(ROW(A24)-(QUOTIENT(ROW(A24)-4,Procédure!$K$3)*Procédure!$K$3)-4&lt;&gt;0,ROW(A24)-(QUOTIENT(ROW(A24)-4,Procédure!$K$3)*Procédure!$K$3)-4,ROW(A24)-(QUOTIENT(ROW(A24)-4,Procédure!$K$3)*Procédure!$K$3)-4+Procédure!$K$3))</f>
        <v>5</v>
      </c>
      <c r="B24" s="34"/>
      <c r="C24" s="35" t="str">
        <f aca="false">_xlfn.IFNA(INDEX(Équipe!$B$3:$B$66,MATCH(B24,Équipe!$A$3:$A$66,0),1),"")</f>
        <v/>
      </c>
      <c r="D24" s="34"/>
      <c r="E24" s="35" t="str">
        <f aca="false">_xlfn.IFNA(INDEX(Équipe!$B$3:$B$66,MATCH(D24,Équipe!$A$3:$A$66,0),1),"")</f>
        <v/>
      </c>
      <c r="F24" s="36"/>
      <c r="G24" s="36"/>
      <c r="I24" s="31" t="str">
        <f aca="false">IF(ROW(I24)&lt;=QUOTIENT(COUNTA($P$1:$P$60)-COUNTBLANK($P$1:$P$60),2)+MOD(COUNTA($P$1:$P$60)-COUNTBLANK($P$1:$P$60),2)+2,IF(ROW(I24)&lt;&gt;3,I23+2,1),"")</f>
        <v/>
      </c>
      <c r="J24" s="1" t="str">
        <f aca="false">_xlfn.IFNA(INDEX($P$1:$P$60,MATCH(I24,$R$1:$R$60,0),1),"")</f>
        <v/>
      </c>
      <c r="K24" s="1" t="str">
        <f aca="false">_xlfn.IFNA(INDEX(Équipe!$B$3:$B$62,MATCH(J24,Équipe!$A$3:$A$62,0),1),"")</f>
        <v/>
      </c>
      <c r="L24" s="1" t="str">
        <f aca="false">_xlfn.IFNA(INDEX($P$1:$P$60,MATCH(N24,$R$1:$R$60,0),1),"")</f>
        <v/>
      </c>
      <c r="M24" s="1" t="str">
        <f aca="false">_xlfn.IFNA(INDEX(Équipe!$B$3:$B$62,MATCH(L24,Équipe!$A$3:$A$62,0),1),"")</f>
        <v/>
      </c>
      <c r="N24" s="31" t="str">
        <f aca="false">IF(ROW(N24)&lt;=QUOTIENT(COUNTA($P$1:$P$60)-COUNTBLANK($P$1:$P$60),2)+MOD(COUNTA($P$1:$P$60)-COUNTBLANK($P$1:$P$60),2)+2,I24+1,"")</f>
        <v/>
      </c>
      <c r="O24" s="29"/>
      <c r="P24" s="28" t="str">
        <f aca="false">IF(Équipe!$B26&lt;&gt;0,Équipe!$A26,"")</f>
        <v/>
      </c>
      <c r="Q24" s="28" t="str">
        <f aca="true">IF(Équipe!$B26&lt;&gt;0,RAND(),"")</f>
        <v/>
      </c>
      <c r="R24" s="28" t="str">
        <f aca="true">IF(Équipe!$B26&lt;&gt;0,RANK(Q24,$Q$1:INDIRECT("$Q$"&amp;0+COUNTA($P$1:$P$60)+1-COUNTBLANK($P$1:$P$60))),"")</f>
        <v/>
      </c>
    </row>
    <row r="25" customFormat="false" ht="30.6" hidden="false" customHeight="true" outlineLevel="0" collapsed="false">
      <c r="A25" s="33" t="n">
        <f aca="false">IF(ROW(A25)-4&lt;=Procédure!$K$3,ROW(A25)-4,IF(ROW(A25)-(QUOTIENT(ROW(A25)-4,Procédure!$K$3)*Procédure!$K$3)-4&lt;&gt;0,ROW(A25)-(QUOTIENT(ROW(A25)-4,Procédure!$K$3)*Procédure!$K$3)-4,ROW(A25)-(QUOTIENT(ROW(A25)-4,Procédure!$K$3)*Procédure!$K$3)-4+Procédure!$K$3))</f>
        <v>6</v>
      </c>
      <c r="B25" s="34"/>
      <c r="C25" s="35" t="str">
        <f aca="false">_xlfn.IFNA(INDEX(Équipe!$B$3:$B$66,MATCH(B25,Équipe!$A$3:$A$66,0),1),"")</f>
        <v/>
      </c>
      <c r="D25" s="34"/>
      <c r="E25" s="35" t="str">
        <f aca="false">_xlfn.IFNA(INDEX(Équipe!$B$3:$B$66,MATCH(D25,Équipe!$A$3:$A$66,0),1),"")</f>
        <v/>
      </c>
      <c r="F25" s="36"/>
      <c r="G25" s="36"/>
      <c r="I25" s="31" t="str">
        <f aca="false">IF(ROW(I25)&lt;=QUOTIENT(COUNTA($P$1:$P$60)-COUNTBLANK($P$1:$P$60),2)+MOD(COUNTA($P$1:$P$60)-COUNTBLANK($P$1:$P$60),2)+2,IF(ROW(I25)&lt;&gt;3,I24+2,1),"")</f>
        <v/>
      </c>
      <c r="J25" s="1" t="str">
        <f aca="false">_xlfn.IFNA(INDEX($P$1:$P$60,MATCH(I25,$R$1:$R$60,0),1),"")</f>
        <v/>
      </c>
      <c r="K25" s="1" t="str">
        <f aca="false">_xlfn.IFNA(INDEX(Équipe!$B$3:$B$62,MATCH(J25,Équipe!$A$3:$A$62,0),1),"")</f>
        <v/>
      </c>
      <c r="L25" s="1" t="str">
        <f aca="false">_xlfn.IFNA(INDEX($P$1:$P$60,MATCH(N25,$R$1:$R$60,0),1),"")</f>
        <v/>
      </c>
      <c r="M25" s="1" t="str">
        <f aca="false">_xlfn.IFNA(INDEX(Équipe!$B$3:$B$62,MATCH(L25,Équipe!$A$3:$A$62,0),1),"")</f>
        <v/>
      </c>
      <c r="N25" s="31" t="str">
        <f aca="false">IF(ROW(N25)&lt;=QUOTIENT(COUNTA($P$1:$P$60)-COUNTBLANK($P$1:$P$60),2)+MOD(COUNTA($P$1:$P$60)-COUNTBLANK($P$1:$P$60),2)+2,I25+1,"")</f>
        <v/>
      </c>
      <c r="O25" s="29"/>
      <c r="P25" s="28" t="str">
        <f aca="false">IF(Équipe!$B27&lt;&gt;0,Équipe!$A27,"")</f>
        <v/>
      </c>
      <c r="Q25" s="28" t="str">
        <f aca="true">IF(Équipe!$B27&lt;&gt;0,RAND(),"")</f>
        <v/>
      </c>
      <c r="R25" s="28" t="str">
        <f aca="true">IF(Équipe!$B27&lt;&gt;0,RANK(Q25,$Q$1:INDIRECT("$Q$"&amp;0+COUNTA($P$1:$P$60)+1-COUNTBLANK($P$1:$P$60))),"")</f>
        <v/>
      </c>
    </row>
    <row r="26" customFormat="false" ht="30.6" hidden="false" customHeight="true" outlineLevel="0" collapsed="false">
      <c r="A26" s="33" t="n">
        <f aca="false">IF(ROW(A26)-4&lt;=Procédure!$K$3,ROW(A26)-4,IF(ROW(A26)-(QUOTIENT(ROW(A26)-4,Procédure!$K$3)*Procédure!$K$3)-4&lt;&gt;0,ROW(A26)-(QUOTIENT(ROW(A26)-4,Procédure!$K$3)*Procédure!$K$3)-4,ROW(A26)-(QUOTIENT(ROW(A26)-4,Procédure!$K$3)*Procédure!$K$3)-4+Procédure!$K$3))</f>
        <v>7</v>
      </c>
      <c r="B26" s="34"/>
      <c r="C26" s="35" t="str">
        <f aca="false">_xlfn.IFNA(INDEX(Équipe!$B$3:$B$66,MATCH(B26,Équipe!$A$3:$A$66,0),1),"")</f>
        <v/>
      </c>
      <c r="D26" s="34"/>
      <c r="E26" s="35" t="str">
        <f aca="false">_xlfn.IFNA(INDEX(Équipe!$B$3:$B$66,MATCH(D26,Équipe!$A$3:$A$66,0),1),"")</f>
        <v/>
      </c>
      <c r="F26" s="36"/>
      <c r="G26" s="36"/>
      <c r="I26" s="31" t="str">
        <f aca="false">IF(ROW(I26)&lt;=QUOTIENT(COUNTA($P$1:$P$60)-COUNTBLANK($P$1:$P$60),2)+MOD(COUNTA($P$1:$P$60)-COUNTBLANK($P$1:$P$60),2)+2,IF(ROW(I26)&lt;&gt;3,I25+2,1),"")</f>
        <v/>
      </c>
      <c r="J26" s="1" t="str">
        <f aca="false">_xlfn.IFNA(INDEX($P$1:$P$60,MATCH(I26,$R$1:$R$60,0),1),"")</f>
        <v/>
      </c>
      <c r="K26" s="1" t="str">
        <f aca="false">_xlfn.IFNA(INDEX(Équipe!$B$3:$B$62,MATCH(J26,Équipe!$A$3:$A$62,0),1),"")</f>
        <v/>
      </c>
      <c r="L26" s="1" t="str">
        <f aca="false">_xlfn.IFNA(INDEX($P$1:$P$60,MATCH(N26,$R$1:$R$60,0),1),"")</f>
        <v/>
      </c>
      <c r="M26" s="1" t="str">
        <f aca="false">_xlfn.IFNA(INDEX(Équipe!$B$3:$B$62,MATCH(L26,Équipe!$A$3:$A$62,0),1),"")</f>
        <v/>
      </c>
      <c r="N26" s="31" t="str">
        <f aca="false">IF(ROW(N26)&lt;=QUOTIENT(COUNTA($P$1:$P$60)-COUNTBLANK($P$1:$P$60),2)+MOD(COUNTA($P$1:$P$60)-COUNTBLANK($P$1:$P$60),2)+2,I26+1,"")</f>
        <v/>
      </c>
      <c r="O26" s="29"/>
      <c r="P26" s="28" t="str">
        <f aca="false">IF(Équipe!$B28&lt;&gt;0,Équipe!$A28,"")</f>
        <v/>
      </c>
      <c r="Q26" s="28" t="str">
        <f aca="true">IF(Équipe!$B28&lt;&gt;0,RAND(),"")</f>
        <v/>
      </c>
      <c r="R26" s="28" t="str">
        <f aca="true">IF(Équipe!$B28&lt;&gt;0,RANK(Q26,$Q$1:INDIRECT("$Q$"&amp;0+COUNTA($P$1:$P$60)+1-COUNTBLANK($P$1:$P$60))),"")</f>
        <v/>
      </c>
    </row>
    <row r="27" customFormat="false" ht="30.6" hidden="false" customHeight="true" outlineLevel="0" collapsed="false">
      <c r="A27" s="33" t="n">
        <f aca="false">IF(ROW(A27)-4&lt;=Procédure!$K$3,ROW(A27)-4,IF(ROW(A27)-(QUOTIENT(ROW(A27)-4,Procédure!$K$3)*Procédure!$K$3)-4&lt;&gt;0,ROW(A27)-(QUOTIENT(ROW(A27)-4,Procédure!$K$3)*Procédure!$K$3)-4,ROW(A27)-(QUOTIENT(ROW(A27)-4,Procédure!$K$3)*Procédure!$K$3)-4+Procédure!$K$3))</f>
        <v>8</v>
      </c>
      <c r="B27" s="34"/>
      <c r="C27" s="35" t="str">
        <f aca="false">_xlfn.IFNA(INDEX(Équipe!$B$3:$B$66,MATCH(B27,Équipe!$A$3:$A$66,0),1),"")</f>
        <v/>
      </c>
      <c r="D27" s="34"/>
      <c r="E27" s="35" t="str">
        <f aca="false">_xlfn.IFNA(INDEX(Équipe!$B$3:$B$66,MATCH(D27,Équipe!$A$3:$A$66,0),1),"")</f>
        <v/>
      </c>
      <c r="F27" s="36"/>
      <c r="G27" s="36"/>
      <c r="I27" s="31" t="str">
        <f aca="false">IF(ROW(I27)&lt;=QUOTIENT(COUNTA($P$1:$P$60)-COUNTBLANK($P$1:$P$60),2)+MOD(COUNTA($P$1:$P$60)-COUNTBLANK($P$1:$P$60),2)+2,IF(ROW(I27)&lt;&gt;3,I26+2,1),"")</f>
        <v/>
      </c>
      <c r="J27" s="1" t="str">
        <f aca="false">_xlfn.IFNA(INDEX($P$1:$P$60,MATCH(I27,$R$1:$R$60,0),1),"")</f>
        <v/>
      </c>
      <c r="K27" s="1" t="str">
        <f aca="false">_xlfn.IFNA(INDEX(Équipe!$B$3:$B$62,MATCH(J27,Équipe!$A$3:$A$62,0),1),"")</f>
        <v/>
      </c>
      <c r="L27" s="1" t="str">
        <f aca="false">_xlfn.IFNA(INDEX($P$1:$P$60,MATCH(N27,$R$1:$R$60,0),1),"")</f>
        <v/>
      </c>
      <c r="M27" s="1" t="str">
        <f aca="false">_xlfn.IFNA(INDEX(Équipe!$B$3:$B$62,MATCH(L27,Équipe!$A$3:$A$62,0),1),"")</f>
        <v/>
      </c>
      <c r="N27" s="31" t="str">
        <f aca="false">IF(ROW(N27)&lt;=QUOTIENT(COUNTA($P$1:$P$60)-COUNTBLANK($P$1:$P$60),2)+MOD(COUNTA($P$1:$P$60)-COUNTBLANK($P$1:$P$60),2)+2,I27+1,"")</f>
        <v/>
      </c>
      <c r="O27" s="29"/>
      <c r="P27" s="28" t="str">
        <f aca="false">IF(Équipe!$B29&lt;&gt;0,Équipe!$A29,"")</f>
        <v/>
      </c>
      <c r="Q27" s="28" t="str">
        <f aca="true">IF(Équipe!$B29&lt;&gt;0,RAND(),"")</f>
        <v/>
      </c>
      <c r="R27" s="28" t="str">
        <f aca="true">IF(Équipe!$B29&lt;&gt;0,RANK(Q27,$Q$1:INDIRECT("$Q$"&amp;0+COUNTA($P$1:$P$60)+1-COUNTBLANK($P$1:$P$60))),"")</f>
        <v/>
      </c>
    </row>
    <row r="28" customFormat="false" ht="30.6" hidden="false" customHeight="true" outlineLevel="0" collapsed="false">
      <c r="A28" s="33" t="n">
        <f aca="false">IF(ROW(A28)-4&lt;=Procédure!$K$3,ROW(A28)-4,IF(ROW(A28)-(QUOTIENT(ROW(A28)-4,Procédure!$K$3)*Procédure!$K$3)-4&lt;&gt;0,ROW(A28)-(QUOTIENT(ROW(A28)-4,Procédure!$K$3)*Procédure!$K$3)-4,ROW(A28)-(QUOTIENT(ROW(A28)-4,Procédure!$K$3)*Procédure!$K$3)-4+Procédure!$K$3))</f>
        <v>9</v>
      </c>
      <c r="B28" s="34"/>
      <c r="C28" s="35" t="str">
        <f aca="false">_xlfn.IFNA(INDEX(Équipe!$B$3:$B$66,MATCH(B28,Équipe!$A$3:$A$66,0),1),"")</f>
        <v/>
      </c>
      <c r="D28" s="34"/>
      <c r="E28" s="35" t="str">
        <f aca="false">_xlfn.IFNA(INDEX(Équipe!$B$3:$B$66,MATCH(D28,Équipe!$A$3:$A$66,0),1),"")</f>
        <v/>
      </c>
      <c r="F28" s="36"/>
      <c r="G28" s="36"/>
      <c r="I28" s="31" t="str">
        <f aca="false">IF(ROW(I28)&lt;=QUOTIENT(COUNTA($P$1:$P$60)-COUNTBLANK($P$1:$P$60),2)+MOD(COUNTA($P$1:$P$60)-COUNTBLANK($P$1:$P$60),2)+2,IF(ROW(I28)&lt;&gt;3,I27+2,1),"")</f>
        <v/>
      </c>
      <c r="J28" s="1" t="str">
        <f aca="false">_xlfn.IFNA(INDEX($P$1:$P$60,MATCH(I28,$R$1:$R$60,0),1),"")</f>
        <v/>
      </c>
      <c r="K28" s="1" t="str">
        <f aca="false">_xlfn.IFNA(INDEX(Équipe!$B$3:$B$62,MATCH(J28,Équipe!$A$3:$A$62,0),1),"")</f>
        <v/>
      </c>
      <c r="L28" s="1" t="str">
        <f aca="false">_xlfn.IFNA(INDEX($P$1:$P$60,MATCH(N28,$R$1:$R$60,0),1),"")</f>
        <v/>
      </c>
      <c r="M28" s="1" t="str">
        <f aca="false">_xlfn.IFNA(INDEX(Équipe!$B$3:$B$62,MATCH(L28,Équipe!$A$3:$A$62,0),1),"")</f>
        <v/>
      </c>
      <c r="N28" s="31" t="str">
        <f aca="false">IF(ROW(N28)&lt;=QUOTIENT(COUNTA($P$1:$P$60)-COUNTBLANK($P$1:$P$60),2)+MOD(COUNTA($P$1:$P$60)-COUNTBLANK($P$1:$P$60),2)+2,I28+1,"")</f>
        <v/>
      </c>
      <c r="O28" s="29"/>
      <c r="P28" s="28" t="str">
        <f aca="false">IF(Équipe!$B30&lt;&gt;0,Équipe!$A30,"")</f>
        <v/>
      </c>
      <c r="Q28" s="28" t="str">
        <f aca="true">IF(Équipe!$B30&lt;&gt;0,RAND(),"")</f>
        <v/>
      </c>
      <c r="R28" s="28" t="str">
        <f aca="true">IF(Équipe!$B30&lt;&gt;0,RANK(Q28,$Q$1:INDIRECT("$Q$"&amp;0+COUNTA($P$1:$P$60)+1-COUNTBLANK($P$1:$P$60))),"")</f>
        <v/>
      </c>
    </row>
    <row r="29" customFormat="false" ht="30.6" hidden="false" customHeight="true" outlineLevel="0" collapsed="false">
      <c r="A29" s="33" t="n">
        <f aca="false">IF(ROW(A29)-4&lt;=Procédure!$K$3,ROW(A29)-4,IF(ROW(A29)-(QUOTIENT(ROW(A29)-4,Procédure!$K$3)*Procédure!$K$3)-4&lt;&gt;0,ROW(A29)-(QUOTIENT(ROW(A29)-4,Procédure!$K$3)*Procédure!$K$3)-4,ROW(A29)-(QUOTIENT(ROW(A29)-4,Procédure!$K$3)*Procédure!$K$3)-4+Procédure!$K$3))</f>
        <v>10</v>
      </c>
      <c r="B29" s="34"/>
      <c r="C29" s="35" t="str">
        <f aca="false">_xlfn.IFNA(INDEX(Équipe!$B$3:$B$66,MATCH(B29,Équipe!$A$3:$A$66,0),1),"")</f>
        <v/>
      </c>
      <c r="D29" s="34"/>
      <c r="E29" s="35" t="str">
        <f aca="false">_xlfn.IFNA(INDEX(Équipe!$B$3:$B$66,MATCH(D29,Équipe!$A$3:$A$66,0),1),"")</f>
        <v/>
      </c>
      <c r="F29" s="36"/>
      <c r="G29" s="36"/>
      <c r="I29" s="31" t="str">
        <f aca="false">IF(ROW(I29)&lt;=QUOTIENT(COUNTA($P$1:$P$60)-COUNTBLANK($P$1:$P$60),2)+MOD(COUNTA($P$1:$P$60)-COUNTBLANK($P$1:$P$60),2)+2,IF(ROW(I29)&lt;&gt;3,I28+2,1),"")</f>
        <v/>
      </c>
      <c r="J29" s="1" t="str">
        <f aca="false">_xlfn.IFNA(INDEX($P$1:$P$60,MATCH(I29,$R$1:$R$60,0),1),"")</f>
        <v/>
      </c>
      <c r="K29" s="1" t="str">
        <f aca="false">_xlfn.IFNA(INDEX(Équipe!$B$3:$B$62,MATCH(J29,Équipe!$A$3:$A$62,0),1),"")</f>
        <v/>
      </c>
      <c r="L29" s="1" t="str">
        <f aca="false">_xlfn.IFNA(INDEX($P$1:$P$60,MATCH(N29,$R$1:$R$60,0),1),"")</f>
        <v/>
      </c>
      <c r="M29" s="1" t="str">
        <f aca="false">_xlfn.IFNA(INDEX(Équipe!$B$3:$B$62,MATCH(L29,Équipe!$A$3:$A$62,0),1),"")</f>
        <v/>
      </c>
      <c r="N29" s="31" t="str">
        <f aca="false">IF(ROW(N29)&lt;=QUOTIENT(COUNTA($P$1:$P$60)-COUNTBLANK($P$1:$P$60),2)+MOD(COUNTA($P$1:$P$60)-COUNTBLANK($P$1:$P$60),2)+2,I29+1,"")</f>
        <v/>
      </c>
      <c r="O29" s="29"/>
      <c r="P29" s="28" t="str">
        <f aca="false">IF(Équipe!$B31&lt;&gt;0,Équipe!$A31,"")</f>
        <v/>
      </c>
      <c r="Q29" s="28" t="str">
        <f aca="true">IF(Équipe!$B31&lt;&gt;0,RAND(),"")</f>
        <v/>
      </c>
      <c r="R29" s="28" t="str">
        <f aca="true">IF(Équipe!$B31&lt;&gt;0,RANK(Q29,$Q$1:INDIRECT("$Q$"&amp;0+COUNTA($P$1:$P$60)+1-COUNTBLANK($P$1:$P$60))),"")</f>
        <v/>
      </c>
    </row>
    <row r="30" customFormat="false" ht="30.6" hidden="false" customHeight="true" outlineLevel="0" collapsed="false">
      <c r="A30" s="33" t="n">
        <f aca="false">IF(ROW(A30)-4&lt;=Procédure!$K$3,ROW(A30)-4,IF(ROW(A30)-(QUOTIENT(ROW(A30)-4,Procédure!$K$3)*Procédure!$K$3)-4&lt;&gt;0,ROW(A30)-(QUOTIENT(ROW(A30)-4,Procédure!$K$3)*Procédure!$K$3)-4,ROW(A30)-(QUOTIENT(ROW(A30)-4,Procédure!$K$3)*Procédure!$K$3)-4+Procédure!$K$3))</f>
        <v>11</v>
      </c>
      <c r="B30" s="34"/>
      <c r="C30" s="35" t="str">
        <f aca="false">_xlfn.IFNA(INDEX(Équipe!$B$3:$B$66,MATCH(B30,Équipe!$A$3:$A$66,0),1),"")</f>
        <v/>
      </c>
      <c r="D30" s="34"/>
      <c r="E30" s="35" t="str">
        <f aca="false">_xlfn.IFNA(INDEX(Équipe!$B$3:$B$66,MATCH(D30,Équipe!$A$3:$A$66,0),1),"")</f>
        <v/>
      </c>
      <c r="F30" s="36"/>
      <c r="G30" s="36"/>
      <c r="I30" s="31" t="str">
        <f aca="false">IF(ROW(I30)&lt;=QUOTIENT(COUNTA($P$1:$P$60)-COUNTBLANK($P$1:$P$60),2)+MOD(COUNTA($P$1:$P$60)-COUNTBLANK($P$1:$P$60),2)+2,IF(ROW(I30)&lt;&gt;3,I29+2,1),"")</f>
        <v/>
      </c>
      <c r="J30" s="1" t="str">
        <f aca="false">_xlfn.IFNA(INDEX($P$1:$P$60,MATCH(I30,$R$1:$R$60,0),1),"")</f>
        <v/>
      </c>
      <c r="K30" s="1" t="str">
        <f aca="false">_xlfn.IFNA(INDEX(Équipe!$B$3:$B$62,MATCH(J30,Équipe!$A$3:$A$62,0),1),"")</f>
        <v/>
      </c>
      <c r="L30" s="1" t="str">
        <f aca="false">_xlfn.IFNA(INDEX($P$1:$P$60,MATCH(N30,$R$1:$R$60,0),1),"")</f>
        <v/>
      </c>
      <c r="M30" s="1" t="str">
        <f aca="false">_xlfn.IFNA(INDEX(Équipe!$B$3:$B$62,MATCH(L30,Équipe!$A$3:$A$62,0),1),"")</f>
        <v/>
      </c>
      <c r="N30" s="31" t="str">
        <f aca="false">IF(ROW(N30)&lt;=QUOTIENT(COUNTA($P$1:$P$60)-COUNTBLANK($P$1:$P$60),2)+MOD(COUNTA($P$1:$P$60)-COUNTBLANK($P$1:$P$60),2)+2,I30+1,"")</f>
        <v/>
      </c>
      <c r="O30" s="29"/>
      <c r="P30" s="28" t="str">
        <f aca="false">IF(Équipe!$B32&lt;&gt;0,Équipe!$A32,"")</f>
        <v/>
      </c>
      <c r="Q30" s="28" t="str">
        <f aca="true">IF(Équipe!$B32&lt;&gt;0,RAND(),"")</f>
        <v/>
      </c>
      <c r="R30" s="28" t="str">
        <f aca="true">IF(Équipe!$B32&lt;&gt;0,RANK(Q30,$Q$1:INDIRECT("$Q$"&amp;0+COUNTA($P$1:$P$60)+1-COUNTBLANK($P$1:$P$60))),"")</f>
        <v/>
      </c>
    </row>
    <row r="31" customFormat="false" ht="30.6" hidden="false" customHeight="true" outlineLevel="0" collapsed="false">
      <c r="A31" s="33" t="n">
        <f aca="false">IF(ROW(A31)-4&lt;=Procédure!$K$3,ROW(A31)-4,IF(ROW(A31)-(QUOTIENT(ROW(A31)-4,Procédure!$K$3)*Procédure!$K$3)-4&lt;&gt;0,ROW(A31)-(QUOTIENT(ROW(A31)-4,Procédure!$K$3)*Procédure!$K$3)-4,ROW(A31)-(QUOTIENT(ROW(A31)-4,Procédure!$K$3)*Procédure!$K$3)-4+Procédure!$K$3))</f>
        <v>12</v>
      </c>
      <c r="B31" s="34"/>
      <c r="C31" s="35" t="str">
        <f aca="false">_xlfn.IFNA(INDEX(Équipe!$B$3:$B$66,MATCH(B31,Équipe!$A$3:$A$66,0),1),"")</f>
        <v/>
      </c>
      <c r="D31" s="34"/>
      <c r="E31" s="35" t="str">
        <f aca="false">_xlfn.IFNA(INDEX(Équipe!$B$3:$B$66,MATCH(D31,Équipe!$A$3:$A$66,0),1),"")</f>
        <v/>
      </c>
      <c r="F31" s="36"/>
      <c r="G31" s="36"/>
      <c r="I31" s="31" t="str">
        <f aca="false">IF(ROW(I31)&lt;=QUOTIENT(COUNTA($P$1:$P$60)-COUNTBLANK($P$1:$P$60),2)+MOD(COUNTA($P$1:$P$60)-COUNTBLANK($P$1:$P$60),2)+2,IF(ROW(I31)&lt;&gt;3,I30+2,1),"")</f>
        <v/>
      </c>
      <c r="J31" s="1" t="str">
        <f aca="false">_xlfn.IFNA(INDEX($P$1:$P$60,MATCH(I31,$R$1:$R$60,0),1),"")</f>
        <v/>
      </c>
      <c r="K31" s="1" t="str">
        <f aca="false">_xlfn.IFNA(INDEX(Équipe!$B$3:$B$62,MATCH(J31,Équipe!$A$3:$A$62,0),1),"")</f>
        <v/>
      </c>
      <c r="L31" s="1" t="str">
        <f aca="false">_xlfn.IFNA(INDEX($P$1:$P$60,MATCH(N31,$R$1:$R$60,0),1),"")</f>
        <v/>
      </c>
      <c r="M31" s="1" t="str">
        <f aca="false">_xlfn.IFNA(INDEX(Équipe!$B$3:$B$62,MATCH(L31,Équipe!$A$3:$A$62,0),1),"")</f>
        <v/>
      </c>
      <c r="N31" s="31" t="str">
        <f aca="false">IF(ROW(N31)&lt;=QUOTIENT(COUNTA($P$1:$P$60)-COUNTBLANK($P$1:$P$60),2)+MOD(COUNTA($P$1:$P$60)-COUNTBLANK($P$1:$P$60),2)+2,I31+1,"")</f>
        <v/>
      </c>
      <c r="O31" s="29"/>
      <c r="P31" s="28" t="str">
        <f aca="false">IF(Équipe!$B33&lt;&gt;0,Équipe!$A33,"")</f>
        <v/>
      </c>
      <c r="Q31" s="28" t="str">
        <f aca="true">IF(Équipe!$B33&lt;&gt;0,RAND(),"")</f>
        <v/>
      </c>
      <c r="R31" s="28" t="str">
        <f aca="true">IF(Équipe!$B33&lt;&gt;0,RANK(Q31,$Q$1:INDIRECT("$Q$"&amp;0+COUNTA($P$1:$P$60)+1-COUNTBLANK($P$1:$P$60))),"")</f>
        <v/>
      </c>
    </row>
    <row r="32" customFormat="false" ht="30.6" hidden="false" customHeight="true" outlineLevel="0" collapsed="false">
      <c r="A32" s="33" t="n">
        <f aca="false">IF(ROW(A32)-4&lt;=Procédure!$K$3,ROW(A32)-4,IF(ROW(A32)-(QUOTIENT(ROW(A32)-4,Procédure!$K$3)*Procédure!$K$3)-4&lt;&gt;0,ROW(A32)-(QUOTIENT(ROW(A32)-4,Procédure!$K$3)*Procédure!$K$3)-4,ROW(A32)-(QUOTIENT(ROW(A32)-4,Procédure!$K$3)*Procédure!$K$3)-4+Procédure!$K$3))</f>
        <v>13</v>
      </c>
      <c r="B32" s="34"/>
      <c r="C32" s="35" t="str">
        <f aca="false">_xlfn.IFNA(INDEX(Équipe!$B$3:$B$66,MATCH(B32,Équipe!$A$3:$A$66,0),1),"")</f>
        <v/>
      </c>
      <c r="D32" s="34"/>
      <c r="E32" s="35" t="str">
        <f aca="false">_xlfn.IFNA(INDEX(Équipe!$B$3:$B$66,MATCH(D32,Équipe!$A$3:$A$66,0),1),"")</f>
        <v/>
      </c>
      <c r="F32" s="36"/>
      <c r="G32" s="36"/>
      <c r="I32" s="31" t="str">
        <f aca="false">IF(ROW(I32)&lt;=QUOTIENT(COUNTA($P$1:$P$60)-COUNTBLANK($P$1:$P$60),2)+MOD(COUNTA($P$1:$P$60)-COUNTBLANK($P$1:$P$60),2)+2,IF(ROW(I32)&lt;&gt;3,I31+2,1),"")</f>
        <v/>
      </c>
      <c r="J32" s="1" t="str">
        <f aca="false">_xlfn.IFNA(INDEX($P$1:$P$60,MATCH(I32,$R$1:$R$60,0),1),"")</f>
        <v/>
      </c>
      <c r="K32" s="1" t="str">
        <f aca="false">_xlfn.IFNA(INDEX(Équipe!$B$3:$B$62,MATCH(J32,Équipe!$A$3:$A$62,0),1),"")</f>
        <v/>
      </c>
      <c r="L32" s="1" t="str">
        <f aca="false">_xlfn.IFNA(INDEX($P$1:$P$60,MATCH(N32,$R$1:$R$60,0),1),"")</f>
        <v/>
      </c>
      <c r="M32" s="1" t="str">
        <f aca="false">_xlfn.IFNA(INDEX(Équipe!$B$3:$B$62,MATCH(L32,Équipe!$A$3:$A$62,0),1),"")</f>
        <v/>
      </c>
      <c r="N32" s="31" t="str">
        <f aca="false">IF(ROW(N32)&lt;=QUOTIENT(COUNTA($P$1:$P$60)-COUNTBLANK($P$1:$P$60),2)+MOD(COUNTA($P$1:$P$60)-COUNTBLANK($P$1:$P$60),2)+2,I32+1,"")</f>
        <v/>
      </c>
      <c r="O32" s="29"/>
      <c r="P32" s="28" t="str">
        <f aca="false">IF(Équipe!$B34&lt;&gt;0,Équipe!$A34,"")</f>
        <v/>
      </c>
      <c r="Q32" s="28" t="str">
        <f aca="true">IF(Équipe!$B34&lt;&gt;0,RAND(),"")</f>
        <v/>
      </c>
      <c r="R32" s="28" t="str">
        <f aca="true">IF(Équipe!$B34&lt;&gt;0,RANK(Q32,$Q$1:INDIRECT("$Q$"&amp;0+COUNTA($P$1:$P$60)+1-COUNTBLANK($P$1:$P$60))),"")</f>
        <v/>
      </c>
    </row>
    <row r="33" customFormat="false" ht="30.6" hidden="false" customHeight="true" outlineLevel="0" collapsed="false">
      <c r="A33" s="33" t="n">
        <f aca="false">IF(ROW(A33)-4&lt;=Procédure!$K$3,ROW(A33)-4,IF(ROW(A33)-(QUOTIENT(ROW(A33)-4,Procédure!$K$3)*Procédure!$K$3)-4&lt;&gt;0,ROW(A33)-(QUOTIENT(ROW(A33)-4,Procédure!$K$3)*Procédure!$K$3)-4,ROW(A33)-(QUOTIENT(ROW(A33)-4,Procédure!$K$3)*Procédure!$K$3)-4+Procédure!$K$3))</f>
        <v>14</v>
      </c>
      <c r="B33" s="34"/>
      <c r="C33" s="35" t="str">
        <f aca="false">_xlfn.IFNA(INDEX(Équipe!$B$3:$B$66,MATCH(B33,Équipe!$A$3:$A$66,0),1),"")</f>
        <v/>
      </c>
      <c r="D33" s="34"/>
      <c r="E33" s="35" t="str">
        <f aca="false">_xlfn.IFNA(INDEX(Équipe!$B$3:$B$66,MATCH(D33,Équipe!$A$3:$A$66,0),1),"")</f>
        <v/>
      </c>
      <c r="F33" s="36"/>
      <c r="G33" s="36"/>
      <c r="J33" s="1" t="str">
        <f aca="false">_xlfn.IFNA(INDEX($P$1:$P$66,MATCH(I33,$R$1:$R$66,0),1),"")</f>
        <v/>
      </c>
      <c r="K33" s="1" t="str">
        <f aca="false">_xlfn.IFNA(INDEX(Équipe!$B$3:$B$66,MATCH(J33,Équipe!$A$3:$A$66,0),1),"")</f>
        <v/>
      </c>
      <c r="L33" s="1" t="str">
        <f aca="false">_xlfn.IFNA(INDEX($P$1:$P$66,MATCH(N33,$R$1:$R$66,0),1),"")</f>
        <v/>
      </c>
      <c r="M33" s="1" t="str">
        <f aca="false">_xlfn.IFNA(INDEX(Équipe!$B$3:$B$66,MATCH(L33,Équipe!$A$3:$A$66,0),1),"")</f>
        <v/>
      </c>
      <c r="N33" s="1" t="str">
        <f aca="false">IF(ROW(N33)&lt;=QUOTIENT(COUNTA($P$1:$P$66)-COUNTBLANK($P$1:$P$66),2)+MOD(COUNTA($P$1:$P$66)-COUNTBLANK($P$1:$P$66),2)+2,I33+1,"")</f>
        <v/>
      </c>
      <c r="P33" s="1" t="str">
        <f aca="false">IF(Équipe!$B35&lt;&gt;0,Équipe!$A35,"")</f>
        <v/>
      </c>
      <c r="Q33" s="28" t="str">
        <f aca="true">IF(Équipe!$B35&lt;&gt;0,RAND(),"")</f>
        <v/>
      </c>
      <c r="R33" s="28" t="str">
        <f aca="true">IF(Équipe!$B35&lt;&gt;0,RANK(Q33,$Q$1:INDIRECT("$Q$"&amp;0+COUNTA($P$1:$P$60)+1-COUNTBLANK($P$1:$P$60))),"")</f>
        <v/>
      </c>
    </row>
    <row r="34" customFormat="false" ht="18.55" hidden="false" customHeight="false" outlineLevel="0" collapsed="false">
      <c r="A34" s="33" t="n">
        <f aca="false">IF(ROW(A34)-4&lt;=Procédure!$K$3,ROW(A34)-4,IF(ROW(A34)-(QUOTIENT(ROW(A34)-4,Procédure!$K$3)*Procédure!$K$3)-4&lt;&gt;0,ROW(A34)-(QUOTIENT(ROW(A34)-4,Procédure!$K$3)*Procédure!$K$3)-4,ROW(A34)-(QUOTIENT(ROW(A34)-4,Procédure!$K$3)*Procédure!$K$3)-4+Procédure!$K$3))</f>
        <v>15</v>
      </c>
      <c r="B34" s="34"/>
      <c r="C34" s="35" t="str">
        <f aca="false">_xlfn.IFNA(INDEX(Équipe!$B$3:$B$66,MATCH(B34,Équipe!$A$3:$A$66,0),1),"")</f>
        <v/>
      </c>
      <c r="D34" s="34"/>
      <c r="E34" s="35" t="str">
        <f aca="false">_xlfn.IFNA(INDEX(Équipe!$B$3:$B$66,MATCH(D34,Équipe!$A$3:$A$66,0),1),"")</f>
        <v/>
      </c>
      <c r="F34" s="36"/>
      <c r="G34" s="36"/>
      <c r="P34" s="1" t="str">
        <f aca="false">IF(Équipe!$B36&lt;&gt;0,Équipe!$A36,"")</f>
        <v/>
      </c>
      <c r="Q34" s="28" t="str">
        <f aca="true">IF(Équipe!$B36&lt;&gt;0,RAND(),"")</f>
        <v/>
      </c>
      <c r="R34" s="28" t="str">
        <f aca="true">IF(Équipe!$B36&lt;&gt;0,RANK(Q34,$Q$1:INDIRECT("$Q$"&amp;0+COUNTA($P$1:$P$60)+1-COUNTBLANK($P$1:$P$60))),"")</f>
        <v/>
      </c>
    </row>
    <row r="35" customFormat="false" ht="12.8" hidden="false" customHeight="false" outlineLevel="0" collapsed="false">
      <c r="B35" s="1"/>
      <c r="C35" s="1"/>
      <c r="D35" s="1"/>
      <c r="E35" s="1"/>
      <c r="F35" s="1"/>
      <c r="G35" s="1"/>
      <c r="P35" s="1" t="str">
        <f aca="false">IF(Équipe!$B37&lt;&gt;0,Équipe!$A37,"")</f>
        <v/>
      </c>
      <c r="Q35" s="28" t="str">
        <f aca="true">IF(Équipe!$B37&lt;&gt;0,RAND(),"")</f>
        <v/>
      </c>
      <c r="R35" s="28" t="str">
        <f aca="true">IF(Équipe!$B37&lt;&gt;0,RANK(Q35,$Q$1:INDIRECT("$Q$"&amp;0+COUNTA($P$1:$P$60)+1-COUNTBLANK($P$1:$P$60))),"")</f>
        <v/>
      </c>
    </row>
    <row r="36" customFormat="false" ht="12.8" hidden="false" customHeight="false" outlineLevel="0" collapsed="false">
      <c r="B36" s="1"/>
      <c r="C36" s="1"/>
      <c r="D36" s="1"/>
      <c r="E36" s="1"/>
      <c r="F36" s="1"/>
      <c r="G36" s="1"/>
      <c r="P36" s="1" t="str">
        <f aca="false">IF(Équipe!$B38&lt;&gt;0,Équipe!$A38,"")</f>
        <v/>
      </c>
      <c r="Q36" s="28" t="str">
        <f aca="true">IF(Équipe!$B38&lt;&gt;0,RAND(),"")</f>
        <v/>
      </c>
      <c r="R36" s="28" t="str">
        <f aca="true">IF(Équipe!$B38&lt;&gt;0,RANK(Q36,$Q$1:INDIRECT("$Q$"&amp;0+COUNTA($P$1:$P$60)+1-COUNTBLANK($P$1:$P$60))),"")</f>
        <v/>
      </c>
    </row>
    <row r="37" customFormat="false" ht="12.8" hidden="false" customHeight="false" outlineLevel="0" collapsed="false">
      <c r="B37" s="1"/>
      <c r="C37" s="1"/>
      <c r="D37" s="1"/>
      <c r="E37" s="1"/>
      <c r="F37" s="1"/>
      <c r="G37" s="1"/>
      <c r="P37" s="1" t="str">
        <f aca="false">IF(Équipe!$B39&lt;&gt;0,Équipe!$A39,"")</f>
        <v/>
      </c>
      <c r="Q37" s="28" t="str">
        <f aca="true">IF(Équipe!$B39&lt;&gt;0,RAND(),"")</f>
        <v/>
      </c>
      <c r="R37" s="28" t="str">
        <f aca="true">IF(Équipe!$B39&lt;&gt;0,RANK(Q37,$Q$1:INDIRECT("$Q$"&amp;0+COUNTA($P$1:$P$60)+1-COUNTBLANK($P$1:$P$60))),"")</f>
        <v/>
      </c>
    </row>
    <row r="38" customFormat="false" ht="12.8" hidden="false" customHeight="false" outlineLevel="0" collapsed="false">
      <c r="P38" s="1" t="str">
        <f aca="false">IF(Équipe!$B40&lt;&gt;0,Équipe!$A40,"")</f>
        <v/>
      </c>
      <c r="Q38" s="28" t="str">
        <f aca="true">IF(Équipe!$B40&lt;&gt;0,RAND(),"")</f>
        <v/>
      </c>
      <c r="R38" s="28" t="str">
        <f aca="true">IF(Équipe!$B40&lt;&gt;0,RANK(Q38,$Q$1:INDIRECT("$Q$"&amp;0+COUNTA($P$1:$P$60)+1-COUNTBLANK($P$1:$P$60))),"")</f>
        <v/>
      </c>
    </row>
    <row r="39" customFormat="false" ht="12.8" hidden="false" customHeight="false" outlineLevel="0" collapsed="false">
      <c r="O39" s="29"/>
      <c r="P39" s="28" t="str">
        <f aca="false">IF(Équipe!$B41&lt;&gt;0,Équipe!$A41,"")</f>
        <v/>
      </c>
      <c r="Q39" s="28" t="str">
        <f aca="true">IF(Équipe!$B41&lt;&gt;0,RAND(),"")</f>
        <v/>
      </c>
      <c r="R39" s="28" t="str">
        <f aca="true">IF(Équipe!$B41&lt;&gt;0,RANK(Q39,$Q$1:INDIRECT("$Q$"&amp;0+COUNTA($P$1:$P$60)+1-COUNTBLANK($P$1:$P$60))),"")</f>
        <v/>
      </c>
    </row>
    <row r="40" customFormat="false" ht="12.8" hidden="false" customHeight="false" outlineLevel="0" collapsed="false">
      <c r="O40" s="29"/>
      <c r="P40" s="28" t="str">
        <f aca="false">IF(Équipe!$B42&lt;&gt;0,Équipe!$A42,"")</f>
        <v/>
      </c>
      <c r="Q40" s="28" t="str">
        <f aca="true">IF(Équipe!$B42&lt;&gt;0,RAND(),"")</f>
        <v/>
      </c>
      <c r="R40" s="28" t="str">
        <f aca="true">IF(Équipe!$B42&lt;&gt;0,RANK(Q40,$Q$1:INDIRECT("$Q$"&amp;0+COUNTA($P$1:$P$60)+1-COUNTBLANK($P$1:$P$60))),"")</f>
        <v/>
      </c>
    </row>
    <row r="41" customFormat="false" ht="12.8" hidden="false" customHeight="false" outlineLevel="0" collapsed="false">
      <c r="O41" s="29"/>
      <c r="P41" s="28" t="str">
        <f aca="false">IF(Équipe!$B43&lt;&gt;0,Équipe!$A43,"")</f>
        <v/>
      </c>
      <c r="Q41" s="28" t="str">
        <f aca="true">IF(Équipe!$B43&lt;&gt;0,RAND(),"")</f>
        <v/>
      </c>
      <c r="R41" s="28" t="str">
        <f aca="true">IF(Équipe!$B43&lt;&gt;0,RANK(Q41,$Q$1:INDIRECT("$Q$"&amp;0+COUNTA($P$1:$P$60)+1-COUNTBLANK($P$1:$P$60))),"")</f>
        <v/>
      </c>
    </row>
    <row r="42" customFormat="false" ht="12.8" hidden="false" customHeight="false" outlineLevel="0" collapsed="false">
      <c r="O42" s="29"/>
      <c r="P42" s="28" t="str">
        <f aca="false">IF(Équipe!$B44&lt;&gt;0,Équipe!$A44,"")</f>
        <v/>
      </c>
      <c r="Q42" s="28" t="str">
        <f aca="true">IF(Équipe!$B44&lt;&gt;0,RAND(),"")</f>
        <v/>
      </c>
      <c r="R42" s="28" t="str">
        <f aca="true">IF(Équipe!$B44&lt;&gt;0,RANK(Q42,$Q$1:INDIRECT("$Q$"&amp;0+COUNTA($P$1:$P$60)+1-COUNTBLANK($P$1:$P$60))),"")</f>
        <v/>
      </c>
    </row>
    <row r="43" customFormat="false" ht="12.8" hidden="false" customHeight="false" outlineLevel="0" collapsed="false">
      <c r="O43" s="29"/>
      <c r="P43" s="28" t="str">
        <f aca="false">IF(Équipe!$B45&lt;&gt;0,Équipe!$A45,"")</f>
        <v/>
      </c>
      <c r="Q43" s="28" t="str">
        <f aca="true">IF(Équipe!$B45&lt;&gt;0,RAND(),"")</f>
        <v/>
      </c>
      <c r="R43" s="28" t="str">
        <f aca="true">IF(Équipe!$B45&lt;&gt;0,RANK(Q43,$Q$1:INDIRECT("$Q$"&amp;0+COUNTA($P$1:$P$60)+1-COUNTBLANK($P$1:$P$60))),"")</f>
        <v/>
      </c>
    </row>
    <row r="44" customFormat="false" ht="12.8" hidden="false" customHeight="false" outlineLevel="0" collapsed="false">
      <c r="O44" s="29"/>
      <c r="P44" s="28" t="str">
        <f aca="false">IF(Équipe!$B46&lt;&gt;0,Équipe!$A46,"")</f>
        <v/>
      </c>
      <c r="Q44" s="28" t="str">
        <f aca="true">IF(Équipe!$B46&lt;&gt;0,RAND(),"")</f>
        <v/>
      </c>
      <c r="R44" s="28" t="str">
        <f aca="true">IF(Équipe!$B46&lt;&gt;0,RANK(Q44,$Q$1:INDIRECT("$Q$"&amp;0+COUNTA($P$1:$P$60)+1-COUNTBLANK($P$1:$P$60))),"")</f>
        <v/>
      </c>
    </row>
    <row r="45" customFormat="false" ht="12.8" hidden="false" customHeight="false" outlineLevel="0" collapsed="false">
      <c r="O45" s="29"/>
      <c r="P45" s="28" t="str">
        <f aca="false">IF(Équipe!$B47&lt;&gt;0,Équipe!$A47,"")</f>
        <v/>
      </c>
      <c r="Q45" s="28" t="str">
        <f aca="true">IF(Équipe!$B47&lt;&gt;0,RAND(),"")</f>
        <v/>
      </c>
      <c r="R45" s="28" t="str">
        <f aca="true">IF(Équipe!$B47&lt;&gt;0,RANK(Q45,$Q$1:INDIRECT("$Q$"&amp;0+COUNTA($P$1:$P$60)+1-COUNTBLANK($P$1:$P$60))),"")</f>
        <v/>
      </c>
    </row>
    <row r="46" customFormat="false" ht="12.8" hidden="false" customHeight="false" outlineLevel="0" collapsed="false">
      <c r="O46" s="29"/>
      <c r="P46" s="28" t="str">
        <f aca="false">IF(Équipe!$B48&lt;&gt;0,Équipe!$A48,"")</f>
        <v/>
      </c>
      <c r="Q46" s="28" t="str">
        <f aca="true">IF(Équipe!$B48&lt;&gt;0,RAND(),"")</f>
        <v/>
      </c>
      <c r="R46" s="28" t="str">
        <f aca="true">IF(Équipe!$B48&lt;&gt;0,RANK(Q46,$Q$1:INDIRECT("$Q$"&amp;0+COUNTA($P$1:$P$60)+1-COUNTBLANK($P$1:$P$60))),"")</f>
        <v/>
      </c>
    </row>
    <row r="47" customFormat="false" ht="12.8" hidden="false" customHeight="false" outlineLevel="0" collapsed="false">
      <c r="O47" s="29"/>
      <c r="P47" s="28" t="str">
        <f aca="false">IF(Équipe!$B49&lt;&gt;0,Équipe!$A49,"")</f>
        <v/>
      </c>
      <c r="Q47" s="28" t="str">
        <f aca="true">IF(Équipe!$B49&lt;&gt;0,RAND(),"")</f>
        <v/>
      </c>
      <c r="R47" s="28" t="str">
        <f aca="true">IF(Équipe!$B49&lt;&gt;0,RANK(Q47,$Q$1:INDIRECT("$Q$"&amp;0+COUNTA($P$1:$P$60)+1-COUNTBLANK($P$1:$P$60))),"")</f>
        <v/>
      </c>
    </row>
    <row r="48" customFormat="false" ht="12.8" hidden="false" customHeight="false" outlineLevel="0" collapsed="false">
      <c r="O48" s="29"/>
      <c r="P48" s="28" t="str">
        <f aca="false">IF(Équipe!$B50&lt;&gt;0,Équipe!$A50,"")</f>
        <v/>
      </c>
      <c r="Q48" s="28" t="str">
        <f aca="true">IF(Équipe!$B50&lt;&gt;0,RAND(),"")</f>
        <v/>
      </c>
      <c r="R48" s="28" t="str">
        <f aca="true">IF(Équipe!$B50&lt;&gt;0,RANK(Q48,$Q$1:INDIRECT("$Q$"&amp;0+COUNTA($P$1:$P$60)+1-COUNTBLANK($P$1:$P$60))),"")</f>
        <v/>
      </c>
    </row>
    <row r="49" customFormat="false" ht="12.8" hidden="false" customHeight="false" outlineLevel="0" collapsed="false">
      <c r="O49" s="29"/>
      <c r="P49" s="28" t="str">
        <f aca="false">IF(Équipe!$B51&lt;&gt;0,Équipe!$A51,"")</f>
        <v/>
      </c>
      <c r="Q49" s="28" t="str">
        <f aca="true">IF(Équipe!$B51&lt;&gt;0,RAND(),"")</f>
        <v/>
      </c>
      <c r="R49" s="28" t="str">
        <f aca="true">IF(Équipe!$B51&lt;&gt;0,RANK(Q49,$Q$1:INDIRECT("$Q$"&amp;0+COUNTA($P$1:$P$60)+1-COUNTBLANK($P$1:$P$60))),"")</f>
        <v/>
      </c>
    </row>
    <row r="50" customFormat="false" ht="12.8" hidden="false" customHeight="false" outlineLevel="0" collapsed="false">
      <c r="O50" s="29"/>
      <c r="P50" s="28" t="str">
        <f aca="false">IF(Équipe!$B52&lt;&gt;0,Équipe!$A52,"")</f>
        <v/>
      </c>
      <c r="Q50" s="28" t="str">
        <f aca="true">IF(Équipe!$B52&lt;&gt;0,RAND(),"")</f>
        <v/>
      </c>
      <c r="R50" s="28" t="str">
        <f aca="true">IF(Équipe!$B52&lt;&gt;0,RANK(Q50,$Q$1:INDIRECT("$Q$"&amp;0+COUNTA($P$1:$P$60)+1-COUNTBLANK($P$1:$P$60))),"")</f>
        <v/>
      </c>
    </row>
    <row r="51" customFormat="false" ht="12.8" hidden="false" customHeight="false" outlineLevel="0" collapsed="false">
      <c r="O51" s="29"/>
      <c r="P51" s="28" t="str">
        <f aca="false">IF(Équipe!$B53&lt;&gt;0,Équipe!$A53,"")</f>
        <v/>
      </c>
      <c r="Q51" s="28" t="str">
        <f aca="true">IF(Équipe!$B53&lt;&gt;0,RAND(),"")</f>
        <v/>
      </c>
      <c r="R51" s="28" t="str">
        <f aca="true">IF(Équipe!$B53&lt;&gt;0,RANK(Q51,$Q$1:INDIRECT("$Q$"&amp;0+COUNTA($P$1:$P$60)+1-COUNTBLANK($P$1:$P$60))),"")</f>
        <v/>
      </c>
    </row>
    <row r="52" customFormat="false" ht="12.8" hidden="false" customHeight="false" outlineLevel="0" collapsed="false">
      <c r="O52" s="29"/>
      <c r="P52" s="28" t="str">
        <f aca="false">IF(Équipe!$B54&lt;&gt;0,Équipe!$A54,"")</f>
        <v/>
      </c>
      <c r="Q52" s="28" t="str">
        <f aca="true">IF(Équipe!$B54&lt;&gt;0,RAND(),"")</f>
        <v/>
      </c>
      <c r="R52" s="28" t="str">
        <f aca="true">IF(Équipe!$B54&lt;&gt;0,RANK(Q52,$Q$1:INDIRECT("$Q$"&amp;0+COUNTA($P$1:$P$60)+1-COUNTBLANK($P$1:$P$60))),"")</f>
        <v/>
      </c>
    </row>
    <row r="53" customFormat="false" ht="12.8" hidden="false" customHeight="false" outlineLevel="0" collapsed="false">
      <c r="O53" s="29"/>
      <c r="P53" s="28" t="str">
        <f aca="false">IF(Équipe!$B55&lt;&gt;0,Équipe!$A55,"")</f>
        <v/>
      </c>
      <c r="Q53" s="28" t="str">
        <f aca="true">IF(Équipe!$B55&lt;&gt;0,RAND(),"")</f>
        <v/>
      </c>
      <c r="R53" s="28" t="str">
        <f aca="true">IF(Équipe!$B55&lt;&gt;0,RANK(Q53,$Q$1:INDIRECT("$Q$"&amp;0+COUNTA($P$1:$P$60)+1-COUNTBLANK($P$1:$P$60))),"")</f>
        <v/>
      </c>
    </row>
    <row r="54" customFormat="false" ht="12.8" hidden="false" customHeight="false" outlineLevel="0" collapsed="false">
      <c r="O54" s="29"/>
      <c r="P54" s="28" t="str">
        <f aca="false">IF(Équipe!$B56&lt;&gt;0,Équipe!$A56,"")</f>
        <v/>
      </c>
      <c r="Q54" s="28" t="str">
        <f aca="true">IF(Équipe!$B56&lt;&gt;0,RAND(),"")</f>
        <v/>
      </c>
      <c r="R54" s="28" t="str">
        <f aca="true">IF(Équipe!$B56&lt;&gt;0,RANK(Q54,$Q$1:INDIRECT("$Q$"&amp;0+COUNTA($P$1:$P$60)+1-COUNTBLANK($P$1:$P$60))),"")</f>
        <v/>
      </c>
    </row>
    <row r="55" customFormat="false" ht="12.8" hidden="false" customHeight="false" outlineLevel="0" collapsed="false">
      <c r="O55" s="29"/>
      <c r="P55" s="28" t="str">
        <f aca="false">IF(Équipe!$B57&lt;&gt;0,Équipe!$A57,"")</f>
        <v/>
      </c>
      <c r="Q55" s="28" t="str">
        <f aca="true">IF(Équipe!$B57&lt;&gt;0,RAND(),"")</f>
        <v/>
      </c>
      <c r="R55" s="28" t="str">
        <f aca="true">IF(Équipe!$B57&lt;&gt;0,RANK(Q55,$Q$1:INDIRECT("$Q$"&amp;0+COUNTA($P$1:$P$60)+1-COUNTBLANK($P$1:$P$60))),"")</f>
        <v/>
      </c>
    </row>
    <row r="56" customFormat="false" ht="12.8" hidden="false" customHeight="false" outlineLevel="0" collapsed="false">
      <c r="O56" s="29"/>
      <c r="P56" s="28" t="str">
        <f aca="false">IF(Équipe!$B58&lt;&gt;0,Équipe!$A58,"")</f>
        <v/>
      </c>
      <c r="Q56" s="28" t="str">
        <f aca="true">IF(Équipe!$B58&lt;&gt;0,RAND(),"")</f>
        <v/>
      </c>
      <c r="R56" s="28" t="str">
        <f aca="true">IF(Équipe!$B58&lt;&gt;0,RANK(Q56,$Q$1:INDIRECT("$Q$"&amp;0+COUNTA($P$1:$P$60)+1-COUNTBLANK($P$1:$P$60))),"")</f>
        <v/>
      </c>
    </row>
    <row r="57" customFormat="false" ht="12.8" hidden="false" customHeight="false" outlineLevel="0" collapsed="false">
      <c r="O57" s="29"/>
      <c r="P57" s="28" t="str">
        <f aca="false">IF(Équipe!$B59&lt;&gt;0,Équipe!$A59,"")</f>
        <v/>
      </c>
      <c r="Q57" s="28" t="str">
        <f aca="true">IF(Équipe!$B59&lt;&gt;0,RAND(),"")</f>
        <v/>
      </c>
      <c r="R57" s="28" t="str">
        <f aca="true">IF(Équipe!$B59&lt;&gt;0,RANK(Q57,$Q$1:INDIRECT("$Q$"&amp;0+COUNTA($P$1:$P$60)+1-COUNTBLANK($P$1:$P$60))),"")</f>
        <v/>
      </c>
    </row>
    <row r="58" customFormat="false" ht="12.8" hidden="false" customHeight="false" outlineLevel="0" collapsed="false">
      <c r="O58" s="29"/>
      <c r="P58" s="28" t="str">
        <f aca="false">IF(Équipe!$B60&lt;&gt;0,Équipe!$A60,"")</f>
        <v/>
      </c>
      <c r="Q58" s="28" t="str">
        <f aca="true">IF(Équipe!$B60&lt;&gt;0,RAND(),"")</f>
        <v/>
      </c>
      <c r="R58" s="28" t="str">
        <f aca="true">IF(Équipe!$B60&lt;&gt;0,RANK(Q58,$Q$1:INDIRECT("$Q$"&amp;0+COUNTA($P$1:$P$60)+1-COUNTBLANK($P$1:$P$60))),"")</f>
        <v/>
      </c>
    </row>
    <row r="59" customFormat="false" ht="12.8" hidden="false" customHeight="false" outlineLevel="0" collapsed="false">
      <c r="O59" s="29"/>
      <c r="P59" s="28" t="str">
        <f aca="false">IF(Équipe!$B61&lt;&gt;0,Équipe!$A61,"")</f>
        <v/>
      </c>
      <c r="Q59" s="28" t="str">
        <f aca="true">IF(Équipe!$B61&lt;&gt;0,RAND(),"")</f>
        <v/>
      </c>
      <c r="R59" s="28" t="str">
        <f aca="true">IF(Équipe!$B61&lt;&gt;0,RANK(Q59,$Q$1:INDIRECT("$Q$"&amp;0+COUNTA($P$1:$P$60)+1-COUNTBLANK($P$1:$P$60))),"")</f>
        <v/>
      </c>
    </row>
    <row r="60" customFormat="false" ht="12.8" hidden="false" customHeight="false" outlineLevel="0" collapsed="false">
      <c r="O60" s="29"/>
      <c r="P60" s="28" t="str">
        <f aca="false">IF(Équipe!$B62&lt;&gt;0,Équipe!$A62,"")</f>
        <v/>
      </c>
      <c r="Q60" s="28" t="str">
        <f aca="true">IF(Équipe!$B62&lt;&gt;0,RAND(),"")</f>
        <v/>
      </c>
    </row>
    <row r="61" customFormat="false" ht="12.8" hidden="false" customHeight="false" outlineLevel="0" collapsed="false">
      <c r="O61" s="29"/>
    </row>
    <row r="62" customFormat="false" ht="12.8" hidden="false" customHeight="false" outlineLevel="0" collapsed="false">
      <c r="O62" s="29"/>
    </row>
    <row r="63" customFormat="false" ht="12.8" hidden="false" customHeight="false" outlineLevel="0" collapsed="false">
      <c r="O63" s="29"/>
    </row>
    <row r="64" customFormat="false" ht="12.8" hidden="false" customHeight="false" outlineLevel="0" collapsed="false">
      <c r="O64" s="29"/>
    </row>
    <row r="65" customFormat="false" ht="12.8" hidden="false" customHeight="false" outlineLevel="0" collapsed="false">
      <c r="O65" s="29"/>
    </row>
    <row r="66" customFormat="false" ht="12.8" hidden="false" customHeight="false" outlineLevel="0" collapsed="false">
      <c r="O66" s="29"/>
    </row>
    <row r="67" customFormat="false" ht="12.8" hidden="false" customHeight="false" outlineLevel="0" collapsed="false">
      <c r="O67" s="29"/>
    </row>
    <row r="68" customFormat="false" ht="12.8" hidden="false" customHeight="false" outlineLevel="0" collapsed="false">
      <c r="O68" s="29"/>
    </row>
    <row r="69" customFormat="false" ht="12.8" hidden="false" customHeight="false" outlineLevel="0" collapsed="false">
      <c r="O69" s="29"/>
    </row>
    <row r="70" customFormat="false" ht="12.8" hidden="false" customHeight="false" outlineLevel="0" collapsed="false">
      <c r="O70" s="29"/>
    </row>
    <row r="71" customFormat="false" ht="12.8" hidden="false" customHeight="false" outlineLevel="0" collapsed="false">
      <c r="O71" s="29"/>
    </row>
    <row r="72" customFormat="false" ht="12.8" hidden="false" customHeight="false" outlineLevel="0" collapsed="false">
      <c r="O72" s="29"/>
    </row>
    <row r="73" customFormat="false" ht="12.8" hidden="false" customHeight="false" outlineLevel="0" collapsed="false">
      <c r="O73" s="29"/>
    </row>
    <row r="74" customFormat="false" ht="12.8" hidden="false" customHeight="false" outlineLevel="0" collapsed="false">
      <c r="O74" s="29"/>
    </row>
    <row r="75" customFormat="false" ht="12.8" hidden="false" customHeight="false" outlineLevel="0" collapsed="false">
      <c r="O75" s="29"/>
    </row>
    <row r="76" customFormat="false" ht="12.8" hidden="false" customHeight="false" outlineLevel="0" collapsed="false">
      <c r="O76" s="29"/>
    </row>
    <row r="77" customFormat="false" ht="12.8" hidden="false" customHeight="false" outlineLevel="0" collapsed="false">
      <c r="O77" s="29"/>
    </row>
    <row r="78" customFormat="false" ht="12.8" hidden="false" customHeight="false" outlineLevel="0" collapsed="false">
      <c r="O78" s="29"/>
    </row>
    <row r="79" customFormat="false" ht="12.8" hidden="false" customHeight="false" outlineLevel="0" collapsed="false">
      <c r="O79" s="29"/>
    </row>
    <row r="80" customFormat="false" ht="12.8" hidden="false" customHeight="false" outlineLevel="0" collapsed="false">
      <c r="O80" s="29"/>
    </row>
    <row r="81" customFormat="false" ht="12.8" hidden="false" customHeight="false" outlineLevel="0" collapsed="false">
      <c r="O81" s="29"/>
    </row>
    <row r="82" customFormat="false" ht="12.8" hidden="false" customHeight="false" outlineLevel="0" collapsed="false">
      <c r="O82" s="29"/>
    </row>
    <row r="83" customFormat="false" ht="12.8" hidden="false" customHeight="false" outlineLevel="0" collapsed="false">
      <c r="O83" s="29"/>
    </row>
    <row r="84" customFormat="false" ht="12.8" hidden="false" customHeight="false" outlineLevel="0" collapsed="false">
      <c r="O84" s="29"/>
    </row>
    <row r="85" customFormat="false" ht="12.8" hidden="false" customHeight="false" outlineLevel="0" collapsed="false">
      <c r="O85" s="29"/>
    </row>
    <row r="86" customFormat="false" ht="12.8" hidden="false" customHeight="false" outlineLevel="0" collapsed="false">
      <c r="O86" s="29"/>
    </row>
    <row r="87" customFormat="false" ht="12.8" hidden="false" customHeight="false" outlineLevel="0" collapsed="false">
      <c r="O87" s="29"/>
    </row>
    <row r="88" customFormat="false" ht="12.8" hidden="false" customHeight="false" outlineLevel="0" collapsed="false">
      <c r="O88" s="29"/>
    </row>
    <row r="89" customFormat="false" ht="12.8" hidden="false" customHeight="false" outlineLevel="0" collapsed="false">
      <c r="O89" s="29"/>
    </row>
    <row r="90" customFormat="false" ht="12.8" hidden="false" customHeight="false" outlineLevel="0" collapsed="false">
      <c r="O90" s="29"/>
    </row>
    <row r="91" customFormat="false" ht="12.8" hidden="false" customHeight="false" outlineLevel="0" collapsed="false">
      <c r="O91" s="29"/>
    </row>
    <row r="92" customFormat="false" ht="12.8" hidden="false" customHeight="false" outlineLevel="0" collapsed="false">
      <c r="O92" s="29"/>
    </row>
    <row r="93" customFormat="false" ht="12.8" hidden="false" customHeight="false" outlineLevel="0" collapsed="false">
      <c r="O93" s="29"/>
    </row>
    <row r="94" customFormat="false" ht="12.8" hidden="false" customHeight="false" outlineLevel="0" collapsed="false">
      <c r="O94" s="29"/>
    </row>
    <row r="95" customFormat="false" ht="12.8" hidden="false" customHeight="false" outlineLevel="0" collapsed="false">
      <c r="O95" s="29"/>
    </row>
    <row r="96" customFormat="false" ht="12.8" hidden="false" customHeight="false" outlineLevel="0" collapsed="false">
      <c r="O96" s="29"/>
    </row>
    <row r="97" customFormat="false" ht="12.8" hidden="false" customHeight="false" outlineLevel="0" collapsed="false">
      <c r="O97" s="29"/>
    </row>
    <row r="98" customFormat="false" ht="12.8" hidden="false" customHeight="false" outlineLevel="0" collapsed="false">
      <c r="O98" s="29"/>
    </row>
    <row r="99" customFormat="false" ht="12.8" hidden="false" customHeight="false" outlineLevel="0" collapsed="false">
      <c r="O99" s="29"/>
    </row>
    <row r="100" customFormat="false" ht="12.8" hidden="false" customHeight="false" outlineLevel="0" collapsed="false">
      <c r="O100" s="29"/>
    </row>
    <row r="101" customFormat="false" ht="12.8" hidden="false" customHeight="false" outlineLevel="0" collapsed="false">
      <c r="O101" s="29"/>
    </row>
    <row r="102" customFormat="false" ht="12.8" hidden="false" customHeight="false" outlineLevel="0" collapsed="false">
      <c r="O102" s="29"/>
    </row>
    <row r="103" customFormat="false" ht="12.8" hidden="false" customHeight="false" outlineLevel="0" collapsed="false">
      <c r="O103" s="29"/>
    </row>
    <row r="104" customFormat="false" ht="12.8" hidden="false" customHeight="false" outlineLevel="0" collapsed="false">
      <c r="O104" s="29"/>
    </row>
    <row r="105" customFormat="false" ht="12.8" hidden="false" customHeight="false" outlineLevel="0" collapsed="false">
      <c r="O105" s="29"/>
    </row>
    <row r="106" customFormat="false" ht="12.8" hidden="false" customHeight="false" outlineLevel="0" collapsed="false">
      <c r="O106" s="29"/>
    </row>
    <row r="107" customFormat="false" ht="12.8" hidden="false" customHeight="false" outlineLevel="0" collapsed="false">
      <c r="O107" s="29"/>
    </row>
    <row r="108" customFormat="false" ht="12.8" hidden="false" customHeight="false" outlineLevel="0" collapsed="false">
      <c r="O108" s="29"/>
    </row>
    <row r="109" customFormat="false" ht="12.8" hidden="false" customHeight="false" outlineLevel="0" collapsed="false">
      <c r="O109" s="29"/>
    </row>
    <row r="110" customFormat="false" ht="12.8" hidden="false" customHeight="false" outlineLevel="0" collapsed="false">
      <c r="O110" s="29"/>
    </row>
    <row r="111" customFormat="false" ht="12.8" hidden="false" customHeight="false" outlineLevel="0" collapsed="false">
      <c r="O111" s="29"/>
    </row>
    <row r="112" customFormat="false" ht="12.8" hidden="false" customHeight="false" outlineLevel="0" collapsed="false">
      <c r="O112" s="29"/>
    </row>
    <row r="113" customFormat="false" ht="12.8" hidden="false" customHeight="false" outlineLevel="0" collapsed="false">
      <c r="O113" s="29"/>
    </row>
    <row r="114" customFormat="false" ht="12.8" hidden="false" customHeight="false" outlineLevel="0" collapsed="false">
      <c r="O114" s="29"/>
    </row>
    <row r="115" customFormat="false" ht="12.8" hidden="false" customHeight="false" outlineLevel="0" collapsed="false">
      <c r="O115" s="29"/>
    </row>
    <row r="116" customFormat="false" ht="12.8" hidden="false" customHeight="false" outlineLevel="0" collapsed="false">
      <c r="O116" s="29"/>
    </row>
    <row r="117" customFormat="false" ht="12.8" hidden="false" customHeight="false" outlineLevel="0" collapsed="false">
      <c r="O117" s="29"/>
    </row>
    <row r="118" customFormat="false" ht="12.8" hidden="false" customHeight="false" outlineLevel="0" collapsed="false">
      <c r="O118" s="29"/>
    </row>
    <row r="119" customFormat="false" ht="12.8" hidden="false" customHeight="false" outlineLevel="0" collapsed="false">
      <c r="O119" s="29"/>
    </row>
    <row r="120" customFormat="false" ht="12.8" hidden="false" customHeight="false" outlineLevel="0" collapsed="false">
      <c r="O120" s="29"/>
    </row>
    <row r="121" customFormat="false" ht="12.8" hidden="false" customHeight="false" outlineLevel="0" collapsed="false">
      <c r="O121" s="29"/>
    </row>
    <row r="122" customFormat="false" ht="12.8" hidden="false" customHeight="false" outlineLevel="0" collapsed="false">
      <c r="O122" s="29"/>
    </row>
    <row r="123" customFormat="false" ht="12.8" hidden="false" customHeight="false" outlineLevel="0" collapsed="false">
      <c r="O123" s="29"/>
    </row>
    <row r="124" customFormat="false" ht="12.8" hidden="false" customHeight="false" outlineLevel="0" collapsed="false">
      <c r="O124" s="29"/>
    </row>
    <row r="125" customFormat="false" ht="12.8" hidden="false" customHeight="false" outlineLevel="0" collapsed="false">
      <c r="O125" s="29"/>
    </row>
    <row r="126" customFormat="false" ht="12.8" hidden="false" customHeight="false" outlineLevel="0" collapsed="false">
      <c r="O126" s="29"/>
    </row>
    <row r="127" customFormat="false" ht="12.8" hidden="false" customHeight="false" outlineLevel="0" collapsed="false">
      <c r="O127" s="29"/>
    </row>
    <row r="128" customFormat="false" ht="12.8" hidden="false" customHeight="false" outlineLevel="0" collapsed="false">
      <c r="O128" s="29"/>
    </row>
    <row r="129" customFormat="false" ht="12.8" hidden="false" customHeight="false" outlineLevel="0" collapsed="false">
      <c r="O129" s="29"/>
    </row>
    <row r="130" customFormat="false" ht="12.8" hidden="false" customHeight="false" outlineLevel="0" collapsed="false">
      <c r="O130" s="29"/>
    </row>
    <row r="131" customFormat="false" ht="12.8" hidden="false" customHeight="false" outlineLevel="0" collapsed="false">
      <c r="O131" s="29"/>
    </row>
    <row r="132" customFormat="false" ht="12.8" hidden="false" customHeight="false" outlineLevel="0" collapsed="false">
      <c r="O132" s="29"/>
    </row>
    <row r="133" customFormat="false" ht="12.8" hidden="false" customHeight="false" outlineLevel="0" collapsed="false">
      <c r="O133" s="29"/>
    </row>
    <row r="134" customFormat="false" ht="12.8" hidden="false" customHeight="false" outlineLevel="0" collapsed="false">
      <c r="O134" s="29"/>
    </row>
    <row r="135" customFormat="false" ht="12.8" hidden="false" customHeight="false" outlineLevel="0" collapsed="false">
      <c r="O135" s="29"/>
    </row>
    <row r="136" customFormat="false" ht="12.8" hidden="false" customHeight="false" outlineLevel="0" collapsed="false">
      <c r="O136" s="29"/>
    </row>
    <row r="137" customFormat="false" ht="12.8" hidden="false" customHeight="false" outlineLevel="0" collapsed="false">
      <c r="O137" s="29"/>
    </row>
    <row r="138" customFormat="false" ht="12.8" hidden="false" customHeight="false" outlineLevel="0" collapsed="false">
      <c r="O138" s="29"/>
    </row>
    <row r="139" customFormat="false" ht="12.8" hidden="false" customHeight="false" outlineLevel="0" collapsed="false">
      <c r="O139" s="29"/>
    </row>
    <row r="140" customFormat="false" ht="12.8" hidden="false" customHeight="false" outlineLevel="0" collapsed="false">
      <c r="O140" s="29"/>
    </row>
    <row r="141" customFormat="false" ht="12.8" hidden="false" customHeight="false" outlineLevel="0" collapsed="false">
      <c r="O141" s="29"/>
    </row>
    <row r="142" customFormat="false" ht="12.8" hidden="false" customHeight="false" outlineLevel="0" collapsed="false">
      <c r="O142" s="29"/>
    </row>
    <row r="143" customFormat="false" ht="12.8" hidden="false" customHeight="false" outlineLevel="0" collapsed="false">
      <c r="O143" s="29"/>
    </row>
    <row r="144" customFormat="false" ht="12.8" hidden="false" customHeight="false" outlineLevel="0" collapsed="false">
      <c r="O144" s="29"/>
    </row>
    <row r="145" customFormat="false" ht="12.8" hidden="false" customHeight="false" outlineLevel="0" collapsed="false">
      <c r="O145" s="29"/>
    </row>
    <row r="146" customFormat="false" ht="12.8" hidden="false" customHeight="false" outlineLevel="0" collapsed="false">
      <c r="O146" s="29"/>
    </row>
    <row r="147" customFormat="false" ht="12.8" hidden="false" customHeight="false" outlineLevel="0" collapsed="false">
      <c r="O147" s="29"/>
    </row>
    <row r="148" customFormat="false" ht="12.8" hidden="false" customHeight="false" outlineLevel="0" collapsed="false">
      <c r="O148" s="29"/>
    </row>
    <row r="149" customFormat="false" ht="12.8" hidden="false" customHeight="false" outlineLevel="0" collapsed="false">
      <c r="O149" s="29"/>
    </row>
    <row r="150" customFormat="false" ht="12.8" hidden="false" customHeight="false" outlineLevel="0" collapsed="false">
      <c r="O150" s="29"/>
    </row>
    <row r="151" customFormat="false" ht="12.8" hidden="false" customHeight="false" outlineLevel="0" collapsed="false">
      <c r="O151" s="29"/>
    </row>
    <row r="152" customFormat="false" ht="12.8" hidden="false" customHeight="false" outlineLevel="0" collapsed="false">
      <c r="O152" s="29"/>
    </row>
    <row r="153" customFormat="false" ht="12.8" hidden="false" customHeight="false" outlineLevel="0" collapsed="false">
      <c r="O153" s="29"/>
    </row>
    <row r="154" customFormat="false" ht="12.8" hidden="false" customHeight="false" outlineLevel="0" collapsed="false">
      <c r="O154" s="29"/>
    </row>
    <row r="155" customFormat="false" ht="12.8" hidden="false" customHeight="false" outlineLevel="0" collapsed="false">
      <c r="O155" s="29"/>
    </row>
    <row r="156" customFormat="false" ht="12.8" hidden="false" customHeight="false" outlineLevel="0" collapsed="false">
      <c r="O156" s="29"/>
    </row>
    <row r="157" customFormat="false" ht="12.8" hidden="false" customHeight="false" outlineLevel="0" collapsed="false">
      <c r="O157" s="29"/>
    </row>
    <row r="158" customFormat="false" ht="12.8" hidden="false" customHeight="false" outlineLevel="0" collapsed="false">
      <c r="O158" s="29"/>
    </row>
    <row r="159" customFormat="false" ht="12.8" hidden="false" customHeight="false" outlineLevel="0" collapsed="false">
      <c r="O159" s="29"/>
    </row>
    <row r="160" customFormat="false" ht="12.8" hidden="false" customHeight="false" outlineLevel="0" collapsed="false">
      <c r="O160" s="29"/>
    </row>
    <row r="161" customFormat="false" ht="12.8" hidden="false" customHeight="false" outlineLevel="0" collapsed="false">
      <c r="O161" s="29"/>
    </row>
    <row r="162" customFormat="false" ht="12.8" hidden="false" customHeight="false" outlineLevel="0" collapsed="false">
      <c r="O162" s="29"/>
    </row>
    <row r="163" customFormat="false" ht="12.8" hidden="false" customHeight="false" outlineLevel="0" collapsed="false">
      <c r="O163" s="29"/>
    </row>
    <row r="164" customFormat="false" ht="12.8" hidden="false" customHeight="false" outlineLevel="0" collapsed="false">
      <c r="O164" s="29"/>
    </row>
    <row r="165" customFormat="false" ht="12.8" hidden="false" customHeight="false" outlineLevel="0" collapsed="false">
      <c r="O165" s="29"/>
    </row>
    <row r="166" customFormat="false" ht="12.8" hidden="false" customHeight="false" outlineLevel="0" collapsed="false">
      <c r="O166" s="29"/>
    </row>
  </sheetData>
  <mergeCells count="6">
    <mergeCell ref="A1:G2"/>
    <mergeCell ref="I1:N1"/>
    <mergeCell ref="A3:A4"/>
    <mergeCell ref="B3:C4"/>
    <mergeCell ref="D3:E4"/>
    <mergeCell ref="F3:G3"/>
  </mergeCells>
  <conditionalFormatting sqref="B19:G34 D5:G18 C5:C9 C11:C18 B10:C10">
    <cfRule type="cellIs" priority="2" operator="equal" aboveAverage="0" equalAverage="0" bottom="0" percent="0" rank="0" text="" dxfId="0">
      <formula>""</formula>
    </cfRule>
  </conditionalFormatting>
  <conditionalFormatting sqref="I3:I32">
    <cfRule type="expression" priority="3" aboveAverage="0" equalAverage="0" bottom="0" percent="0" rank="0" text="" dxfId="6">
      <formula>J3=""</formula>
    </cfRule>
  </conditionalFormatting>
  <conditionalFormatting sqref="B11:B18 B5:B9">
    <cfRule type="cellIs" priority="4" operator="equal" aboveAverage="0" equalAverage="0" bottom="0" percent="0" rank="0" text="" dxfId="0">
      <formula>""</formula>
    </cfRule>
  </conditionalFormatting>
  <conditionalFormatting sqref="N3:N32">
    <cfRule type="expression" priority="5" aboveAverage="0" equalAverage="0" bottom="0" percent="0" rank="0" text="" dxfId="6">
      <formula>M3=""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63"/>
  <sheetViews>
    <sheetView showFormulas="false" showGridLines="true" showRowColHeaders="true" showZeros="true" rightToLeft="false" tabSelected="false" showOutlineSymbols="true" defaultGridColor="true" view="normal" topLeftCell="A3" colorId="64" zoomScale="80" zoomScaleNormal="80" zoomScalePageLayoutView="100" workbookViewId="0">
      <selection pane="topLeft" activeCell="F5" activeCellId="0" sqref="F5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16.67"/>
    <col collapsed="false" customWidth="true" hidden="false" outlineLevel="0" max="2" min="2" style="1" width="4.84"/>
    <col collapsed="false" customWidth="true" hidden="false" outlineLevel="0" max="3" min="3" style="1" width="51.96"/>
    <col collapsed="false" customWidth="true" hidden="false" outlineLevel="0" max="4" min="4" style="1" width="4.84"/>
    <col collapsed="false" customWidth="true" hidden="false" outlineLevel="0" max="5" min="5" style="1" width="49.36"/>
    <col collapsed="false" customWidth="true" hidden="false" outlineLevel="0" max="7" min="6" style="1" width="12.67"/>
    <col collapsed="false" customWidth="true" hidden="false" outlineLevel="0" max="14" min="9" style="1" width="14.25"/>
    <col collapsed="false" customWidth="false" hidden="false" outlineLevel="0" max="16" min="16" style="28" width="11.54"/>
    <col collapsed="false" customWidth="true" hidden="false" outlineLevel="0" max="17" min="17" style="28" width="15.78"/>
    <col collapsed="false" customWidth="false" hidden="false" outlineLevel="0" max="18" min="18" style="28" width="11.54"/>
    <col collapsed="false" customWidth="false" hidden="false" outlineLevel="0" max="25" min="19" style="28" width="11.55"/>
    <col collapsed="false" customWidth="false" hidden="false" outlineLevel="0" max="27" min="26" style="29" width="11.55"/>
  </cols>
  <sheetData>
    <row r="1" customFormat="false" ht="17.7" hidden="false" customHeight="true" outlineLevel="0" collapsed="false">
      <c r="A1" s="6" t="s">
        <v>48</v>
      </c>
      <c r="B1" s="6"/>
      <c r="C1" s="6"/>
      <c r="D1" s="6"/>
      <c r="E1" s="6"/>
      <c r="F1" s="6"/>
      <c r="G1" s="6"/>
      <c r="I1" s="30" t="s">
        <v>42</v>
      </c>
      <c r="J1" s="30"/>
      <c r="K1" s="30"/>
      <c r="L1" s="30"/>
      <c r="M1" s="30"/>
      <c r="N1" s="30"/>
      <c r="Q1" s="28" t="s">
        <v>49</v>
      </c>
      <c r="U1" s="28" t="s">
        <v>50</v>
      </c>
    </row>
    <row r="2" customFormat="false" ht="17.7" hidden="false" customHeight="true" outlineLevel="0" collapsed="false">
      <c r="A2" s="6"/>
      <c r="B2" s="6"/>
      <c r="C2" s="6"/>
      <c r="D2" s="6"/>
      <c r="E2" s="6"/>
      <c r="F2" s="6"/>
      <c r="G2" s="6"/>
      <c r="I2" s="31"/>
      <c r="J2" s="32" t="s">
        <v>43</v>
      </c>
      <c r="K2" s="32"/>
      <c r="L2" s="32" t="s">
        <v>44</v>
      </c>
      <c r="M2" s="32"/>
      <c r="N2" s="31"/>
      <c r="P2" s="28" t="str">
        <f aca="false">IF(Équipe!$B3&lt;&gt;0,Équipe!$A3,"")</f>
        <v/>
      </c>
      <c r="Q2" s="28" t="str">
        <f aca="false">IF(SUM(_xlfn.IFNA(INDEX('Mène 1'!$F$5:$F$34,MATCH($P2,'Mène 1'!$B$5:$B$34,0),1),0) , _xlfn.IFNA(INDEX('Mène 1'!$G$5:$G$34,MATCH($P2,'Mène 1'!$D$5:$D$34,0),1),0))=13,$P2,"")</f>
        <v/>
      </c>
      <c r="R2" s="28" t="str">
        <f aca="true">IF(AND(Équipe!$B3&lt;&gt;0,'Mène 2'!Q2&lt;&gt;""),RAND(),"")</f>
        <v/>
      </c>
      <c r="S2" s="28" t="str">
        <f aca="true">IF(AND(Équipe!$B3&lt;&gt;0,$Q2&lt;&gt;""),RANK($R2,$R$2:INDIRECT("$R$"&amp;0+COUNTA($P$2:$P$61))),"")</f>
        <v/>
      </c>
      <c r="U2" s="28" t="str">
        <f aca="false">IF(SUM(_xlfn.IFNA(INDEX('Mène 1'!$F$5:$F$34,MATCH($P2,'Mène 1'!$B$5:$B$34,0),1),0) , _xlfn.IFNA(INDEX('Mène 1'!$G$5:$G$34,MATCH($P2,'Mène 1'!$D$5:$D$34,0),1),0))&lt;&gt;13,$P2,"")</f>
        <v/>
      </c>
      <c r="V2" s="28" t="str">
        <f aca="true">IF(AND(Équipe!$B3&lt;&gt;0,'Mène 2'!U2&lt;&gt;""),RAND(),"")</f>
        <v/>
      </c>
      <c r="W2" s="28" t="str">
        <f aca="true">IF( AND(Équipe!$B3&lt;&gt;0,$U2&lt;&gt;""),RANK($V2,$V$2:INDIRECT("$V$"&amp;0+COUNTA($P$2:$P$61)))+MAX($S$2:$S$61),"")</f>
        <v/>
      </c>
    </row>
    <row r="3" customFormat="false" ht="20.5" hidden="false" customHeight="true" outlineLevel="0" collapsed="false">
      <c r="A3" s="6" t="s">
        <v>45</v>
      </c>
      <c r="B3" s="6" t="s">
        <v>43</v>
      </c>
      <c r="C3" s="6"/>
      <c r="D3" s="6" t="s">
        <v>44</v>
      </c>
      <c r="E3" s="6"/>
      <c r="F3" s="6" t="s">
        <v>25</v>
      </c>
      <c r="G3" s="6"/>
      <c r="I3" s="31" t="str">
        <f aca="false">IF(ROW(I3)&lt;=QUOTIENT(COUNTA($P$2:$P$61)-COUNTBLANK($P$2:$P$61),2)+MOD(COUNTA($P$2:$P$61)-COUNTBLANK($P$2:$P$61),2)+2,IF(ROW(I3)&lt;&gt;3,I2+2,1),"")</f>
        <v/>
      </c>
      <c r="J3" s="1" t="str">
        <f aca="false">IF(I3&lt;&gt;"",SUM(_xlfn.IFNA(INDEX($P$2:$P$61,MATCH(I3,$S$2:$S$61,0),1),0),_xlfn.IFNA(INDEX($P$2:$P$61,MATCH(I3,$W$2:$W$61,0),1),0)),"")</f>
        <v/>
      </c>
      <c r="K3" s="1" t="str">
        <f aca="false">_xlfn.IFNA(INDEX(Équipe!$B$3:$B$62,MATCH(J3,Équipe!$A$3:$A$62,0),1),"")</f>
        <v/>
      </c>
      <c r="L3" s="1" t="str">
        <f aca="false">IF(AND(N3&lt;&gt;"",SUM(_xlfn.IFNA(INDEX($P$2:$P$61,MATCH(N3,$S$2:$S$61,0),1),0),_xlfn.IFNA(INDEX($P$2:$P$61,MATCH(N3,$W$2:$W$61,0),1),0))&lt;&gt;0),SUM(_xlfn.IFNA(INDEX($P$2:$P$61,MATCH(N3,$S$2:$S$61,0),1),0),_xlfn.IFNA(INDEX($P$2:$P$61,MATCH(N3,$W$2:$W$61,0),1),0)),"")</f>
        <v/>
      </c>
      <c r="M3" s="1" t="str">
        <f aca="false">_xlfn.IFNA(INDEX(Équipe!$B$3:$B$62,MATCH(L3,Équipe!$A$3:$A$62,0),1),"")</f>
        <v/>
      </c>
      <c r="N3" s="31" t="str">
        <f aca="false">IF(ROW(N3)&lt;=QUOTIENT(COUNTA($P$2:$P$61)-COUNTBLANK($P$2:$P$61),2)+MOD(COUNTA($P$2:$P$61)-COUNTBLANK($P$2:$P$61),2)+2,I3+1,"")</f>
        <v/>
      </c>
      <c r="P3" s="28" t="str">
        <f aca="false">IF(Équipe!$B4&lt;&gt;0,Équipe!$A4,"")</f>
        <v/>
      </c>
      <c r="Q3" s="28" t="str">
        <f aca="false">IF(SUM(_xlfn.IFNA(INDEX('Mène 1'!$F$5:$F$34,MATCH($P3,'Mène 1'!$B$5:$B$34,0),1),0) , _xlfn.IFNA(INDEX('Mène 1'!$G$5:$G$34,MATCH($P3,'Mène 1'!$D$5:$D$34,0),1),0))=13,$P3,"")</f>
        <v/>
      </c>
      <c r="R3" s="28" t="str">
        <f aca="true">IF(AND(Équipe!$B4&lt;&gt;0,'Mène 2'!Q3&lt;&gt;""),RAND(),"")</f>
        <v/>
      </c>
      <c r="S3" s="28" t="str">
        <f aca="true">IF(AND(Équipe!$B4&lt;&gt;0,$Q3&lt;&gt;""),RANK($R3,$R$2:INDIRECT("$R$"&amp;0+COUNTA($P$2:$P$61))),"")</f>
        <v/>
      </c>
      <c r="U3" s="28" t="str">
        <f aca="false">IF(SUM(_xlfn.IFNA(INDEX('Mène 1'!$F$5:$F$34,MATCH($P3,'Mène 1'!$B$5:$B$34,0),1),0) , _xlfn.IFNA(INDEX('Mène 1'!$G$5:$G$34,MATCH($P3,'Mène 1'!$D$5:$D$34,0),1),0))&lt;&gt;13,$P3,"")</f>
        <v/>
      </c>
      <c r="V3" s="28" t="str">
        <f aca="true">IF(AND(Équipe!$B4&lt;&gt;0,'Mène 2'!U3&lt;&gt;""),RAND(),"")</f>
        <v/>
      </c>
      <c r="W3" s="28" t="str">
        <f aca="true">IF( AND(Équipe!$B4&lt;&gt;0,$U3&lt;&gt;""),RANK($V3,$V$2:INDIRECT("$V$"&amp;0+COUNTA($P$2:$P$61)))+MAX($S$2:$S$61),"")</f>
        <v/>
      </c>
    </row>
    <row r="4" customFormat="false" ht="20.5" hidden="false" customHeight="true" outlineLevel="0" collapsed="false">
      <c r="A4" s="6"/>
      <c r="B4" s="6"/>
      <c r="C4" s="6"/>
      <c r="D4" s="6"/>
      <c r="E4" s="6"/>
      <c r="F4" s="6" t="s">
        <v>46</v>
      </c>
      <c r="G4" s="6" t="s">
        <v>47</v>
      </c>
      <c r="I4" s="31" t="str">
        <f aca="false">IF(ROW(I4)&lt;=QUOTIENT(COUNTA($P$2:$P$61)-COUNTBLANK($P$2:$P$61),2)+MOD(COUNTA($P$2:$P$61)-COUNTBLANK($P$2:$P$61),2)+2,IF(ROW(I4)&lt;&gt;3,I3+2,1),"")</f>
        <v/>
      </c>
      <c r="J4" s="1" t="str">
        <f aca="false">IF(I4&lt;&gt;"",SUM(_xlfn.IFNA(INDEX($P$2:$P$61,MATCH(I4,$S$2:$S$61,0),1),0),_xlfn.IFNA(INDEX($P$2:$P$61,MATCH(I4,$W$2:$W$61,0),1),0)),"")</f>
        <v/>
      </c>
      <c r="K4" s="1" t="str">
        <f aca="false">_xlfn.IFNA(INDEX(Équipe!$B$3:$B$62,MATCH(J4,Équipe!$A$3:$A$62,0),1),"")</f>
        <v/>
      </c>
      <c r="L4" s="1" t="str">
        <f aca="false">IF(AND(N4&lt;&gt;"",SUM(_xlfn.IFNA(INDEX($P$2:$P$61,MATCH(N4,$S$2:$S$61,0),1),0),_xlfn.IFNA(INDEX($P$2:$P$61,MATCH(N4,$W$2:$W$61,0),1),0))&lt;&gt;0),SUM(_xlfn.IFNA(INDEX($P$2:$P$61,MATCH(N4,$S$2:$S$61,0),1),0),_xlfn.IFNA(INDEX($P$2:$P$61,MATCH(N4,$W$2:$W$61,0),1),0)),"")</f>
        <v/>
      </c>
      <c r="M4" s="1" t="str">
        <f aca="false">_xlfn.IFNA(INDEX(Équipe!$B$3:$B$62,MATCH(L4,Équipe!$A$3:$A$62,0),1),"")</f>
        <v/>
      </c>
      <c r="N4" s="31" t="str">
        <f aca="false">IF(ROW(N4)&lt;=QUOTIENT(COUNTA($P$2:$P$61)-COUNTBLANK($P$2:$P$61),2)+MOD(COUNTA($P$2:$P$61)-COUNTBLANK($P$2:$P$61),2)+2,I4+1,"")</f>
        <v/>
      </c>
      <c r="P4" s="28" t="str">
        <f aca="false">IF(Équipe!$B5&lt;&gt;0,Équipe!$A5,"")</f>
        <v/>
      </c>
      <c r="Q4" s="28" t="str">
        <f aca="false">IF(SUM(_xlfn.IFNA(INDEX('Mène 1'!$F$5:$F$34,MATCH($P4,'Mène 1'!$B$5:$B$34,0),1),0) , _xlfn.IFNA(INDEX('Mène 1'!$G$5:$G$34,MATCH($P4,'Mène 1'!$D$5:$D$34,0),1),0))=13,$P4,"")</f>
        <v/>
      </c>
      <c r="R4" s="28" t="str">
        <f aca="true">IF(AND(Équipe!$B5&lt;&gt;0,'Mène 2'!Q4&lt;&gt;""),RAND(),"")</f>
        <v/>
      </c>
      <c r="S4" s="28" t="str">
        <f aca="true">IF(AND(Équipe!$B5&lt;&gt;0,$Q4&lt;&gt;""),RANK($R4,$R$2:INDIRECT("$R$"&amp;0+COUNTA($P$2:$P$61))),"")</f>
        <v/>
      </c>
      <c r="U4" s="28" t="str">
        <f aca="false">IF(SUM(_xlfn.IFNA(INDEX('Mène 1'!$F$5:$F$34,MATCH($P4,'Mène 1'!$B$5:$B$34,0),1),0) , _xlfn.IFNA(INDEX('Mène 1'!$G$5:$G$34,MATCH($P4,'Mène 1'!$D$5:$D$34,0),1),0))&lt;&gt;13,$P4,"")</f>
        <v/>
      </c>
      <c r="V4" s="28" t="str">
        <f aca="true">IF(AND(Équipe!$B5&lt;&gt;0,'Mène 2'!U4&lt;&gt;""),RAND(),"")</f>
        <v/>
      </c>
      <c r="W4" s="28" t="str">
        <f aca="true">IF( AND(Équipe!$B5&lt;&gt;0,$U4&lt;&gt;""),RANK($V4,$V$2:INDIRECT("$V$"&amp;0+COUNTA($P$2:$P$61)))+MAX($S$2:$S$61),"")</f>
        <v/>
      </c>
    </row>
    <row r="5" customFormat="false" ht="30.6" hidden="false" customHeight="true" outlineLevel="0" collapsed="false">
      <c r="A5" s="33" t="n">
        <f aca="false">IF(ROW(A5)-4&lt;=Procédure!$K$3,ROW(A5)-4,IF(ROW(A5)-(QUOTIENT(ROW(A5)-4,Procédure!$K$3)*Procédure!$K$3)-4&lt;&gt;0,ROW(A5)-(QUOTIENT(ROW(A5)-4,Procédure!$K$3)*Procédure!$K$3)-4,ROW(A5)-(QUOTIENT(ROW(A5)-4,Procédure!$K$3)*Procédure!$K$3)-4+Procédure!$K$3))</f>
        <v>1</v>
      </c>
      <c r="B5" s="34"/>
      <c r="C5" s="35"/>
      <c r="D5" s="34"/>
      <c r="E5" s="35"/>
      <c r="F5" s="36"/>
      <c r="G5" s="36"/>
      <c r="I5" s="31" t="str">
        <f aca="false">IF(ROW(I5)&lt;=QUOTIENT(COUNTA($P$2:$P$61)-COUNTBLANK($P$2:$P$61),2)+MOD(COUNTA($P$2:$P$61)-COUNTBLANK($P$2:$P$61),2)+2,IF(ROW(I5)&lt;&gt;3,I4+2,1),"")</f>
        <v/>
      </c>
      <c r="J5" s="1" t="str">
        <f aca="false">IF(I5&lt;&gt;"",SUM(_xlfn.IFNA(INDEX($P$2:$P$61,MATCH(I5,$S$2:$S$61,0),1),0),_xlfn.IFNA(INDEX($P$2:$P$61,MATCH(I5,$W$2:$W$61,0),1),0)),"")</f>
        <v/>
      </c>
      <c r="K5" s="1" t="str">
        <f aca="false">_xlfn.IFNA(INDEX(Équipe!$B$3:$B$62,MATCH(J5,Équipe!$A$3:$A$62,0),1),"")</f>
        <v/>
      </c>
      <c r="L5" s="1" t="str">
        <f aca="false">IF(AND(N5&lt;&gt;"",SUM(_xlfn.IFNA(INDEX($P$2:$P$61,MATCH(N5,$S$2:$S$61,0),1),0),_xlfn.IFNA(INDEX($P$2:$P$61,MATCH(N5,$W$2:$W$61,0),1),0))&lt;&gt;0),SUM(_xlfn.IFNA(INDEX($P$2:$P$61,MATCH(N5,$S$2:$S$61,0),1),0),_xlfn.IFNA(INDEX($P$2:$P$61,MATCH(N5,$W$2:$W$61,0),1),0)),"")</f>
        <v/>
      </c>
      <c r="M5" s="1" t="str">
        <f aca="false">_xlfn.IFNA(INDEX(Équipe!$B$3:$B$62,MATCH(L5,Équipe!$A$3:$A$62,0),1),"")</f>
        <v/>
      </c>
      <c r="N5" s="31" t="str">
        <f aca="false">IF(ROW(N5)&lt;=QUOTIENT(COUNTA($P$2:$P$61)-COUNTBLANK($P$2:$P$61),2)+MOD(COUNTA($P$2:$P$61)-COUNTBLANK($P$2:$P$61),2)+2,I5+1,"")</f>
        <v/>
      </c>
      <c r="P5" s="28" t="str">
        <f aca="false">IF(Équipe!$B6&lt;&gt;0,Équipe!$A6,"")</f>
        <v/>
      </c>
      <c r="Q5" s="28" t="str">
        <f aca="false">IF(SUM(_xlfn.IFNA(INDEX('Mène 1'!$F$5:$F$34,MATCH($P5,'Mène 1'!$B$5:$B$34,0),1),0) , _xlfn.IFNA(INDEX('Mène 1'!$G$5:$G$34,MATCH($P5,'Mène 1'!$D$5:$D$34,0),1),0))=13,$P5,"")</f>
        <v/>
      </c>
      <c r="R5" s="28" t="str">
        <f aca="true">IF(AND(Équipe!$B6&lt;&gt;0,'Mène 2'!Q5&lt;&gt;""),RAND(),"")</f>
        <v/>
      </c>
      <c r="S5" s="28" t="str">
        <f aca="true">IF(AND(Équipe!$B6&lt;&gt;0,$Q5&lt;&gt;""),RANK($R5,$R$2:INDIRECT("$R$"&amp;0+COUNTA($P$2:$P$61))),"")</f>
        <v/>
      </c>
      <c r="U5" s="28" t="str">
        <f aca="false">IF(SUM(_xlfn.IFNA(INDEX('Mène 1'!$F$5:$F$34,MATCH($P5,'Mène 1'!$B$5:$B$34,0),1),0) , _xlfn.IFNA(INDEX('Mène 1'!$G$5:$G$34,MATCH($P5,'Mène 1'!$D$5:$D$34,0),1),0))&lt;&gt;13,$P5,"")</f>
        <v/>
      </c>
      <c r="V5" s="28" t="str">
        <f aca="true">IF(AND(Équipe!$B6&lt;&gt;0,'Mène 2'!U5&lt;&gt;""),RAND(),"")</f>
        <v/>
      </c>
      <c r="W5" s="28" t="str">
        <f aca="true">IF( AND(Équipe!$B6&lt;&gt;0,$U5&lt;&gt;""),RANK($V5,$V$2:INDIRECT("$V$"&amp;0+COUNTA($P$2:$P$61)))+MAX($S$2:$S$61),"")</f>
        <v/>
      </c>
    </row>
    <row r="6" customFormat="false" ht="30.6" hidden="false" customHeight="true" outlineLevel="0" collapsed="false">
      <c r="A6" s="33" t="n">
        <f aca="false">IF(ROW(A6)-4&lt;=Procédure!$K$3,ROW(A6)-4,IF(ROW(A6)-(QUOTIENT(ROW(A6)-4,Procédure!$K$3)*Procédure!$K$3)-4&lt;&gt;0,ROW(A6)-(QUOTIENT(ROW(A6)-4,Procédure!$K$3)*Procédure!$K$3)-4,ROW(A6)-(QUOTIENT(ROW(A6)-4,Procédure!$K$3)*Procédure!$K$3)-4+Procédure!$K$3))</f>
        <v>2</v>
      </c>
      <c r="B6" s="34"/>
      <c r="C6" s="35"/>
      <c r="D6" s="34"/>
      <c r="E6" s="35"/>
      <c r="F6" s="36"/>
      <c r="G6" s="36"/>
      <c r="I6" s="31" t="str">
        <f aca="false">IF(ROW(I6)&lt;=QUOTIENT(COUNTA($P$2:$P$61)-COUNTBLANK($P$2:$P$61),2)+MOD(COUNTA($P$2:$P$61)-COUNTBLANK($P$2:$P$61),2)+2,IF(ROW(I6)&lt;&gt;3,I5+2,1),"")</f>
        <v/>
      </c>
      <c r="J6" s="1" t="str">
        <f aca="false">IF(I6&lt;&gt;"",SUM(_xlfn.IFNA(INDEX($P$2:$P$61,MATCH(I6,$S$2:$S$61,0),1),0),_xlfn.IFNA(INDEX($P$2:$P$61,MATCH(I6,$W$2:$W$61,0),1),0)),"")</f>
        <v/>
      </c>
      <c r="K6" s="1" t="str">
        <f aca="false">_xlfn.IFNA(INDEX(Équipe!$B$3:$B$62,MATCH(J6,Équipe!$A$3:$A$62,0),1),"")</f>
        <v/>
      </c>
      <c r="L6" s="1" t="str">
        <f aca="false">IF(AND(N6&lt;&gt;"",SUM(_xlfn.IFNA(INDEX($P$2:$P$61,MATCH(N6,$S$2:$S$61,0),1),0),_xlfn.IFNA(INDEX($P$2:$P$61,MATCH(N6,$W$2:$W$61,0),1),0))&lt;&gt;0),SUM(_xlfn.IFNA(INDEX($P$2:$P$61,MATCH(N6,$S$2:$S$61,0),1),0),_xlfn.IFNA(INDEX($P$2:$P$61,MATCH(N6,$W$2:$W$61,0),1),0)),"")</f>
        <v/>
      </c>
      <c r="M6" s="1" t="str">
        <f aca="false">_xlfn.IFNA(INDEX(Équipe!$B$3:$B$62,MATCH(L6,Équipe!$A$3:$A$62,0),1),"")</f>
        <v/>
      </c>
      <c r="N6" s="31" t="str">
        <f aca="false">IF(ROW(N6)&lt;=QUOTIENT(COUNTA($P$2:$P$61)-COUNTBLANK($P$2:$P$61),2)+MOD(COUNTA($P$2:$P$61)-COUNTBLANK($P$2:$P$61),2)+2,I6+1,"")</f>
        <v/>
      </c>
      <c r="P6" s="28" t="str">
        <f aca="false">IF(Équipe!$B7&lt;&gt;0,Équipe!$A7,"")</f>
        <v/>
      </c>
      <c r="Q6" s="28" t="str">
        <f aca="false">IF(SUM(_xlfn.IFNA(INDEX('Mène 1'!$F$5:$F$34,MATCH($P6,'Mène 1'!$B$5:$B$34,0),1),0) , _xlfn.IFNA(INDEX('Mène 1'!$G$5:$G$34,MATCH($P6,'Mène 1'!$D$5:$D$34,0),1),0))=13,$P6,"")</f>
        <v/>
      </c>
      <c r="R6" s="28" t="str">
        <f aca="true">IF(AND(Équipe!$B7&lt;&gt;0,'Mène 2'!Q6&lt;&gt;""),RAND(),"")</f>
        <v/>
      </c>
      <c r="S6" s="28" t="str">
        <f aca="true">IF(AND(Équipe!$B7&lt;&gt;0,$Q6&lt;&gt;""),RANK($R6,$R$2:INDIRECT("$R$"&amp;0+COUNTA($P$2:$P$61))),"")</f>
        <v/>
      </c>
      <c r="U6" s="28" t="str">
        <f aca="false">IF(SUM(_xlfn.IFNA(INDEX('Mène 1'!$F$5:$F$34,MATCH($P6,'Mène 1'!$B$5:$B$34,0),1),0) , _xlfn.IFNA(INDEX('Mène 1'!$G$5:$G$34,MATCH($P6,'Mène 1'!$D$5:$D$34,0),1),0))&lt;&gt;13,$P6,"")</f>
        <v/>
      </c>
      <c r="V6" s="28" t="str">
        <f aca="true">IF(AND(Équipe!$B7&lt;&gt;0,'Mène 2'!U6&lt;&gt;""),RAND(),"")</f>
        <v/>
      </c>
      <c r="W6" s="28" t="str">
        <f aca="true">IF( AND(Équipe!$B7&lt;&gt;0,$U6&lt;&gt;""),RANK($V6,$V$2:INDIRECT("$V$"&amp;0+COUNTA($P$2:$P$61)))+MAX($S$2:$S$61),"")</f>
        <v/>
      </c>
    </row>
    <row r="7" customFormat="false" ht="30.6" hidden="false" customHeight="true" outlineLevel="0" collapsed="false">
      <c r="A7" s="33" t="n">
        <f aca="false">IF(ROW(A7)-4&lt;=Procédure!$K$3,ROW(A7)-4,IF(ROW(A7)-(QUOTIENT(ROW(A7)-4,Procédure!$K$3)*Procédure!$K$3)-4&lt;&gt;0,ROW(A7)-(QUOTIENT(ROW(A7)-4,Procédure!$K$3)*Procédure!$K$3)-4,ROW(A7)-(QUOTIENT(ROW(A7)-4,Procédure!$K$3)*Procédure!$K$3)-4+Procédure!$K$3))</f>
        <v>3</v>
      </c>
      <c r="B7" s="34"/>
      <c r="C7" s="35"/>
      <c r="D7" s="34"/>
      <c r="E7" s="35"/>
      <c r="F7" s="36"/>
      <c r="G7" s="36"/>
      <c r="I7" s="31" t="str">
        <f aca="false">IF(ROW(I7)&lt;=QUOTIENT(COUNTA($P$2:$P$61)-COUNTBLANK($P$2:$P$61),2)+MOD(COUNTA($P$2:$P$61)-COUNTBLANK($P$2:$P$61),2)+2,IF(ROW(I7)&lt;&gt;3,I6+2,1),"")</f>
        <v/>
      </c>
      <c r="J7" s="1" t="str">
        <f aca="false">IF(I7&lt;&gt;"",SUM(_xlfn.IFNA(INDEX($P$2:$P$61,MATCH(I7,$S$2:$S$61,0),1),0),_xlfn.IFNA(INDEX($P$2:$P$61,MATCH(I7,$W$2:$W$61,0),1),0)),"")</f>
        <v/>
      </c>
      <c r="K7" s="1" t="str">
        <f aca="false">_xlfn.IFNA(INDEX(Équipe!$B$3:$B$62,MATCH(J7,Équipe!$A$3:$A$62,0),1),"")</f>
        <v/>
      </c>
      <c r="L7" s="1" t="str">
        <f aca="false">IF(AND(N7&lt;&gt;"",SUM(_xlfn.IFNA(INDEX($P$2:$P$61,MATCH(N7,$S$2:$S$61,0),1),0),_xlfn.IFNA(INDEX($P$2:$P$61,MATCH(N7,$W$2:$W$61,0),1),0))&lt;&gt;0),SUM(_xlfn.IFNA(INDEX($P$2:$P$61,MATCH(N7,$S$2:$S$61,0),1),0),_xlfn.IFNA(INDEX($P$2:$P$61,MATCH(N7,$W$2:$W$61,0),1),0)),"")</f>
        <v/>
      </c>
      <c r="M7" s="1" t="str">
        <f aca="false">_xlfn.IFNA(INDEX(Équipe!$B$3:$B$62,MATCH(L7,Équipe!$A$3:$A$62,0),1),"")</f>
        <v/>
      </c>
      <c r="N7" s="31" t="str">
        <f aca="false">IF(ROW(N7)&lt;=QUOTIENT(COUNTA($P$2:$P$61)-COUNTBLANK($P$2:$P$61),2)+MOD(COUNTA($P$2:$P$61)-COUNTBLANK($P$2:$P$61),2)+2,I7+1,"")</f>
        <v/>
      </c>
      <c r="P7" s="28" t="str">
        <f aca="false">IF(Équipe!$B8&lt;&gt;0,Équipe!$A8,"")</f>
        <v/>
      </c>
      <c r="Q7" s="28" t="str">
        <f aca="false">IF(SUM(_xlfn.IFNA(INDEX('Mène 1'!$F$5:$F$34,MATCH($P7,'Mène 1'!$B$5:$B$34,0),1),0) , _xlfn.IFNA(INDEX('Mène 1'!$G$5:$G$34,MATCH($P7,'Mène 1'!$D$5:$D$34,0),1),0))=13,$P7,"")</f>
        <v/>
      </c>
      <c r="R7" s="28" t="str">
        <f aca="true">IF(AND(Équipe!$B8&lt;&gt;0,'Mène 2'!Q7&lt;&gt;""),RAND(),"")</f>
        <v/>
      </c>
      <c r="S7" s="28" t="str">
        <f aca="true">IF(AND(Équipe!$B8&lt;&gt;0,$Q7&lt;&gt;""),RANK($R7,$R$2:INDIRECT("$R$"&amp;0+COUNTA($P$2:$P$61))),"")</f>
        <v/>
      </c>
      <c r="U7" s="28" t="str">
        <f aca="false">IF(SUM(_xlfn.IFNA(INDEX('Mène 1'!$F$5:$F$34,MATCH($P7,'Mène 1'!$B$5:$B$34,0),1),0) , _xlfn.IFNA(INDEX('Mène 1'!$G$5:$G$34,MATCH($P7,'Mène 1'!$D$5:$D$34,0),1),0))&lt;&gt;13,$P7,"")</f>
        <v/>
      </c>
      <c r="V7" s="28" t="str">
        <f aca="true">IF(AND(Équipe!$B8&lt;&gt;0,'Mène 2'!U7&lt;&gt;""),RAND(),"")</f>
        <v/>
      </c>
      <c r="W7" s="28" t="str">
        <f aca="true">IF( AND(Équipe!$B8&lt;&gt;0,$U7&lt;&gt;""),RANK($V7,$V$2:INDIRECT("$V$"&amp;0+COUNTA($P$2:$P$61)))+MAX($S$2:$S$61),"")</f>
        <v/>
      </c>
    </row>
    <row r="8" customFormat="false" ht="30.6" hidden="false" customHeight="true" outlineLevel="0" collapsed="false">
      <c r="A8" s="33" t="n">
        <f aca="false">IF(ROW(A8)-4&lt;=Procédure!$K$3,ROW(A8)-4,IF(ROW(A8)-(QUOTIENT(ROW(A8)-4,Procédure!$K$3)*Procédure!$K$3)-4&lt;&gt;0,ROW(A8)-(QUOTIENT(ROW(A8)-4,Procédure!$K$3)*Procédure!$K$3)-4,ROW(A8)-(QUOTIENT(ROW(A8)-4,Procédure!$K$3)*Procédure!$K$3)-4+Procédure!$K$3))</f>
        <v>4</v>
      </c>
      <c r="B8" s="34"/>
      <c r="C8" s="35"/>
      <c r="D8" s="34"/>
      <c r="E8" s="35"/>
      <c r="F8" s="36"/>
      <c r="G8" s="36"/>
      <c r="I8" s="31" t="str">
        <f aca="false">IF(ROW(I8)&lt;=QUOTIENT(COUNTA($P$2:$P$61)-COUNTBLANK($P$2:$P$61),2)+MOD(COUNTA($P$2:$P$61)-COUNTBLANK($P$2:$P$61),2)+2,IF(ROW(I8)&lt;&gt;3,I7+2,1),"")</f>
        <v/>
      </c>
      <c r="J8" s="1" t="str">
        <f aca="false">IF(I8&lt;&gt;"",SUM(_xlfn.IFNA(INDEX($P$2:$P$61,MATCH(I8,$S$2:$S$61,0),1),0),_xlfn.IFNA(INDEX($P$2:$P$61,MATCH(I8,$W$2:$W$61,0),1),0)),"")</f>
        <v/>
      </c>
      <c r="K8" s="1" t="str">
        <f aca="false">_xlfn.IFNA(INDEX(Équipe!$B$3:$B$62,MATCH(J8,Équipe!$A$3:$A$62,0),1),"")</f>
        <v/>
      </c>
      <c r="L8" s="1" t="str">
        <f aca="false">IF(AND(N8&lt;&gt;"",SUM(_xlfn.IFNA(INDEX($P$2:$P$61,MATCH(N8,$S$2:$S$61,0),1),0),_xlfn.IFNA(INDEX($P$2:$P$61,MATCH(N8,$W$2:$W$61,0),1),0))&lt;&gt;0),SUM(_xlfn.IFNA(INDEX($P$2:$P$61,MATCH(N8,$S$2:$S$61,0),1),0),_xlfn.IFNA(INDEX($P$2:$P$61,MATCH(N8,$W$2:$W$61,0),1),0)),"")</f>
        <v/>
      </c>
      <c r="M8" s="1" t="str">
        <f aca="false">_xlfn.IFNA(INDEX(Équipe!$B$3:$B$62,MATCH(L8,Équipe!$A$3:$A$62,0),1),"")</f>
        <v/>
      </c>
      <c r="N8" s="31" t="str">
        <f aca="false">IF(ROW(N8)&lt;=QUOTIENT(COUNTA($P$2:$P$61)-COUNTBLANK($P$2:$P$61),2)+MOD(COUNTA($P$2:$P$61)-COUNTBLANK($P$2:$P$61),2)+2,I8+1,"")</f>
        <v/>
      </c>
      <c r="P8" s="28" t="str">
        <f aca="false">IF(Équipe!$B9&lt;&gt;0,Équipe!$A9,"")</f>
        <v/>
      </c>
      <c r="Q8" s="28" t="str">
        <f aca="false">IF(SUM(_xlfn.IFNA(INDEX('Mène 1'!$F$5:$F$34,MATCH($P8,'Mène 1'!$B$5:$B$34,0),1),0) , _xlfn.IFNA(INDEX('Mène 1'!$G$5:$G$34,MATCH($P8,'Mène 1'!$D$5:$D$34,0),1),0))=13,$P8,"")</f>
        <v/>
      </c>
      <c r="R8" s="28" t="str">
        <f aca="true">IF(AND(Équipe!$B9&lt;&gt;0,'Mène 2'!Q8&lt;&gt;""),RAND(),"")</f>
        <v/>
      </c>
      <c r="S8" s="28" t="str">
        <f aca="true">IF(AND(Équipe!$B9&lt;&gt;0,$Q8&lt;&gt;""),RANK($R8,$R$2:INDIRECT("$R$"&amp;0+COUNTA($P$2:$P$61))),"")</f>
        <v/>
      </c>
      <c r="U8" s="28" t="str">
        <f aca="false">IF(SUM(_xlfn.IFNA(INDEX('Mène 1'!$F$5:$F$34,MATCH($P8,'Mène 1'!$B$5:$B$34,0),1),0) , _xlfn.IFNA(INDEX('Mène 1'!$G$5:$G$34,MATCH($P8,'Mène 1'!$D$5:$D$34,0),1),0))&lt;&gt;13,$P8,"")</f>
        <v/>
      </c>
      <c r="V8" s="28" t="str">
        <f aca="true">IF(AND(Équipe!$B9&lt;&gt;0,'Mène 2'!U8&lt;&gt;""),RAND(),"")</f>
        <v/>
      </c>
      <c r="W8" s="28" t="str">
        <f aca="true">IF( AND(Équipe!$B9&lt;&gt;0,$U8&lt;&gt;""),RANK($V8,$V$2:INDIRECT("$V$"&amp;0+COUNTA($P$2:$P$61)))+MAX($S$2:$S$61),"")</f>
        <v/>
      </c>
    </row>
    <row r="9" customFormat="false" ht="30.6" hidden="false" customHeight="true" outlineLevel="0" collapsed="false">
      <c r="A9" s="33" t="n">
        <f aca="false">IF(ROW(A9)-4&lt;=Procédure!$K$3,ROW(A9)-4,IF(ROW(A9)-(QUOTIENT(ROW(A9)-4,Procédure!$K$3)*Procédure!$K$3)-4&lt;&gt;0,ROW(A9)-(QUOTIENT(ROW(A9)-4,Procédure!$K$3)*Procédure!$K$3)-4,ROW(A9)-(QUOTIENT(ROW(A9)-4,Procédure!$K$3)*Procédure!$K$3)-4+Procédure!$K$3))</f>
        <v>5</v>
      </c>
      <c r="B9" s="34"/>
      <c r="C9" s="35"/>
      <c r="D9" s="34"/>
      <c r="E9" s="35"/>
      <c r="F9" s="36"/>
      <c r="G9" s="36"/>
      <c r="I9" s="31" t="str">
        <f aca="false">IF(ROW(I9)&lt;=QUOTIENT(COUNTA($P$2:$P$61)-COUNTBLANK($P$2:$P$61),2)+MOD(COUNTA($P$2:$P$61)-COUNTBLANK($P$2:$P$61),2)+2,IF(ROW(I9)&lt;&gt;3,I8+2,1),"")</f>
        <v/>
      </c>
      <c r="J9" s="1" t="str">
        <f aca="false">IF(I9&lt;&gt;"",SUM(_xlfn.IFNA(INDEX($P$2:$P$61,MATCH(I9,$S$2:$S$61,0),1),0),_xlfn.IFNA(INDEX($P$2:$P$61,MATCH(I9,$W$2:$W$61,0),1),0)),"")</f>
        <v/>
      </c>
      <c r="K9" s="1" t="str">
        <f aca="false">_xlfn.IFNA(INDEX(Équipe!$B$3:$B$62,MATCH(J9,Équipe!$A$3:$A$62,0),1),"")</f>
        <v/>
      </c>
      <c r="L9" s="1" t="str">
        <f aca="false">IF(AND(N9&lt;&gt;"",SUM(_xlfn.IFNA(INDEX($P$2:$P$61,MATCH(N9,$S$2:$S$61,0),1),0),_xlfn.IFNA(INDEX($P$2:$P$61,MATCH(N9,$W$2:$W$61,0),1),0))&lt;&gt;0),SUM(_xlfn.IFNA(INDEX($P$2:$P$61,MATCH(N9,$S$2:$S$61,0),1),0),_xlfn.IFNA(INDEX($P$2:$P$61,MATCH(N9,$W$2:$W$61,0),1),0)),"")</f>
        <v/>
      </c>
      <c r="M9" s="1" t="str">
        <f aca="false">_xlfn.IFNA(INDEX(Équipe!$B$3:$B$62,MATCH(L9,Équipe!$A$3:$A$62,0),1),"")</f>
        <v/>
      </c>
      <c r="N9" s="31" t="str">
        <f aca="false">IF(ROW(N9)&lt;=QUOTIENT(COUNTA($P$2:$P$61)-COUNTBLANK($P$2:$P$61),2)+MOD(COUNTA($P$2:$P$61)-COUNTBLANK($P$2:$P$61),2)+2,I9+1,"")</f>
        <v/>
      </c>
      <c r="P9" s="28" t="str">
        <f aca="false">IF(Équipe!$B10&lt;&gt;0,Équipe!$A10,"")</f>
        <v/>
      </c>
      <c r="Q9" s="28" t="str">
        <f aca="false">IF(SUM(_xlfn.IFNA(INDEX('Mène 1'!$F$5:$F$34,MATCH($P9,'Mène 1'!$B$5:$B$34,0),1),0) , _xlfn.IFNA(INDEX('Mène 1'!$G$5:$G$34,MATCH($P9,'Mène 1'!$D$5:$D$34,0),1),0))=13,$P9,"")</f>
        <v/>
      </c>
      <c r="R9" s="28" t="str">
        <f aca="true">IF(AND(Équipe!$B10&lt;&gt;0,'Mène 2'!Q9&lt;&gt;""),RAND(),"")</f>
        <v/>
      </c>
      <c r="S9" s="28" t="str">
        <f aca="true">IF(AND(Équipe!$B10&lt;&gt;0,$Q9&lt;&gt;""),RANK($R9,$R$2:INDIRECT("$R$"&amp;0+COUNTA($P$2:$P$61))),"")</f>
        <v/>
      </c>
      <c r="U9" s="28" t="str">
        <f aca="false">IF(SUM(_xlfn.IFNA(INDEX('Mène 1'!$F$5:$F$34,MATCH($P9,'Mène 1'!$B$5:$B$34,0),1),0) , _xlfn.IFNA(INDEX('Mène 1'!$G$5:$G$34,MATCH($P9,'Mène 1'!$D$5:$D$34,0),1),0))&lt;&gt;13,$P9,"")</f>
        <v/>
      </c>
      <c r="V9" s="28" t="str">
        <f aca="true">IF(AND(Équipe!$B10&lt;&gt;0,'Mène 2'!U9&lt;&gt;""),RAND(),"")</f>
        <v/>
      </c>
      <c r="W9" s="28" t="str">
        <f aca="true">IF( AND(Équipe!$B10&lt;&gt;0,$U9&lt;&gt;""),RANK($V9,$V$2:INDIRECT("$V$"&amp;0+COUNTA($P$2:$P$61)))+MAX($S$2:$S$61),"")</f>
        <v/>
      </c>
    </row>
    <row r="10" customFormat="false" ht="30.6" hidden="false" customHeight="true" outlineLevel="0" collapsed="false">
      <c r="A10" s="33" t="n">
        <f aca="false">IF(ROW(A10)-4&lt;=Procédure!$K$3,ROW(A10)-4,IF(ROW(A10)-(QUOTIENT(ROW(A10)-4,Procédure!$K$3)*Procédure!$K$3)-4&lt;&gt;0,ROW(A10)-(QUOTIENT(ROW(A10)-4,Procédure!$K$3)*Procédure!$K$3)-4,ROW(A10)-(QUOTIENT(ROW(A10)-4,Procédure!$K$3)*Procédure!$K$3)-4+Procédure!$K$3))</f>
        <v>6</v>
      </c>
      <c r="B10" s="34"/>
      <c r="C10" s="35"/>
      <c r="D10" s="34"/>
      <c r="E10" s="35"/>
      <c r="F10" s="36"/>
      <c r="G10" s="36"/>
      <c r="I10" s="31" t="str">
        <f aca="false">IF(ROW(I10)&lt;=QUOTIENT(COUNTA($P$2:$P$61)-COUNTBLANK($P$2:$P$61),2)+MOD(COUNTA($P$2:$P$61)-COUNTBLANK($P$2:$P$61),2)+2,IF(ROW(I10)&lt;&gt;3,I9+2,1),"")</f>
        <v/>
      </c>
      <c r="J10" s="1" t="str">
        <f aca="false">IF(I10&lt;&gt;"",SUM(_xlfn.IFNA(INDEX($P$2:$P$61,MATCH(I10,$S$2:$S$61,0),1),0),_xlfn.IFNA(INDEX($P$2:$P$61,MATCH(I10,$W$2:$W$61,0),1),0)),"")</f>
        <v/>
      </c>
      <c r="K10" s="1" t="str">
        <f aca="false">_xlfn.IFNA(INDEX(Équipe!$B$3:$B$62,MATCH(J10,Équipe!$A$3:$A$62,0),1),"")</f>
        <v/>
      </c>
      <c r="L10" s="1" t="str">
        <f aca="false">IF(AND(N10&lt;&gt;"",SUM(_xlfn.IFNA(INDEX($P$2:$P$61,MATCH(N10,$S$2:$S$61,0),1),0),_xlfn.IFNA(INDEX($P$2:$P$61,MATCH(N10,$W$2:$W$61,0),1),0))&lt;&gt;0),SUM(_xlfn.IFNA(INDEX($P$2:$P$61,MATCH(N10,$S$2:$S$61,0),1),0),_xlfn.IFNA(INDEX($P$2:$P$61,MATCH(N10,$W$2:$W$61,0),1),0)),"")</f>
        <v/>
      </c>
      <c r="M10" s="1" t="str">
        <f aca="false">_xlfn.IFNA(INDEX(Équipe!$B$3:$B$62,MATCH(L10,Équipe!$A$3:$A$62,0),1),"")</f>
        <v/>
      </c>
      <c r="N10" s="31" t="str">
        <f aca="false">IF(ROW(N10)&lt;=QUOTIENT(COUNTA($P$2:$P$61)-COUNTBLANK($P$2:$P$61),2)+MOD(COUNTA($P$2:$P$61)-COUNTBLANK($P$2:$P$61),2)+2,I10+1,"")</f>
        <v/>
      </c>
      <c r="P10" s="28" t="str">
        <f aca="false">IF(Équipe!$B11&lt;&gt;0,Équipe!$A11,"")</f>
        <v/>
      </c>
      <c r="Q10" s="28" t="str">
        <f aca="false">IF(SUM(_xlfn.IFNA(INDEX('Mène 1'!$F$5:$F$34,MATCH($P10,'Mène 1'!$B$5:$B$34,0),1),0) , _xlfn.IFNA(INDEX('Mène 1'!$G$5:$G$34,MATCH($P10,'Mène 1'!$D$5:$D$34,0),1),0))=13,$P10,"")</f>
        <v/>
      </c>
      <c r="R10" s="28" t="str">
        <f aca="true">IF(AND(Équipe!$B11&lt;&gt;0,'Mène 2'!Q10&lt;&gt;""),RAND(),"")</f>
        <v/>
      </c>
      <c r="S10" s="28" t="str">
        <f aca="true">IF(AND(Équipe!$B11&lt;&gt;0,$Q10&lt;&gt;""),RANK($R10,$R$2:INDIRECT("$R$"&amp;0+COUNTA($P$2:$P$61))),"")</f>
        <v/>
      </c>
      <c r="U10" s="28" t="str">
        <f aca="false">IF(SUM(_xlfn.IFNA(INDEX('Mène 1'!$F$5:$F$34,MATCH($P10,'Mène 1'!$B$5:$B$34,0),1),0) , _xlfn.IFNA(INDEX('Mène 1'!$G$5:$G$34,MATCH($P10,'Mène 1'!$D$5:$D$34,0),1),0))&lt;&gt;13,$P10,"")</f>
        <v/>
      </c>
      <c r="V10" s="28" t="str">
        <f aca="true">IF(AND(Équipe!$B11&lt;&gt;0,'Mène 2'!U10&lt;&gt;""),RAND(),"")</f>
        <v/>
      </c>
      <c r="W10" s="28" t="str">
        <f aca="true">IF( AND(Équipe!$B11&lt;&gt;0,$U10&lt;&gt;""),RANK($V10,$V$2:INDIRECT("$V$"&amp;0+COUNTA($P$2:$P$61)))+MAX($S$2:$S$61),"")</f>
        <v/>
      </c>
    </row>
    <row r="11" customFormat="false" ht="30.6" hidden="false" customHeight="true" outlineLevel="0" collapsed="false">
      <c r="A11" s="33" t="n">
        <f aca="false">IF(ROW(A11)-4&lt;=Procédure!$K$3,ROW(A11)-4,IF(ROW(A11)-(QUOTIENT(ROW(A11)-4,Procédure!$K$3)*Procédure!$K$3)-4&lt;&gt;0,ROW(A11)-(QUOTIENT(ROW(A11)-4,Procédure!$K$3)*Procédure!$K$3)-4,ROW(A11)-(QUOTIENT(ROW(A11)-4,Procédure!$K$3)*Procédure!$K$3)-4+Procédure!$K$3))</f>
        <v>7</v>
      </c>
      <c r="B11" s="34"/>
      <c r="C11" s="35"/>
      <c r="D11" s="34"/>
      <c r="E11" s="35"/>
      <c r="F11" s="36"/>
      <c r="G11" s="36"/>
      <c r="I11" s="31" t="str">
        <f aca="false">IF(ROW(I11)&lt;=QUOTIENT(COUNTA($P$2:$P$61)-COUNTBLANK($P$2:$P$61),2)+MOD(COUNTA($P$2:$P$61)-COUNTBLANK($P$2:$P$61),2)+2,IF(ROW(I11)&lt;&gt;3,I10+2,1),"")</f>
        <v/>
      </c>
      <c r="J11" s="1" t="str">
        <f aca="false">IF(I11&lt;&gt;"",SUM(_xlfn.IFNA(INDEX($P$2:$P$61,MATCH(I11,$S$2:$S$61,0),1),0),_xlfn.IFNA(INDEX($P$2:$P$61,MATCH(I11,$W$2:$W$61,0),1),0)),"")</f>
        <v/>
      </c>
      <c r="K11" s="1" t="str">
        <f aca="false">_xlfn.IFNA(INDEX(Équipe!$B$3:$B$62,MATCH(J11,Équipe!$A$3:$A$62,0),1),"")</f>
        <v/>
      </c>
      <c r="L11" s="1" t="str">
        <f aca="false">IF(AND(N11&lt;&gt;"",SUM(_xlfn.IFNA(INDEX($P$2:$P$61,MATCH(N11,$S$2:$S$61,0),1),0),_xlfn.IFNA(INDEX($P$2:$P$61,MATCH(N11,$W$2:$W$61,0),1),0))&lt;&gt;0),SUM(_xlfn.IFNA(INDEX($P$2:$P$61,MATCH(N11,$S$2:$S$61,0),1),0),_xlfn.IFNA(INDEX($P$2:$P$61,MATCH(N11,$W$2:$W$61,0),1),0)),"")</f>
        <v/>
      </c>
      <c r="M11" s="1" t="str">
        <f aca="false">_xlfn.IFNA(INDEX(Équipe!$B$3:$B$62,MATCH(L11,Équipe!$A$3:$A$62,0),1),"")</f>
        <v/>
      </c>
      <c r="N11" s="31" t="str">
        <f aca="false">IF(ROW(N11)&lt;=QUOTIENT(COUNTA($P$2:$P$61)-COUNTBLANK($P$2:$P$61),2)+MOD(COUNTA($P$2:$P$61)-COUNTBLANK($P$2:$P$61),2)+2,I11+1,"")</f>
        <v/>
      </c>
      <c r="P11" s="28" t="str">
        <f aca="false">IF(Équipe!$B12&lt;&gt;0,Équipe!$A12,"")</f>
        <v/>
      </c>
      <c r="Q11" s="28" t="str">
        <f aca="false">IF(SUM(_xlfn.IFNA(INDEX('Mène 1'!$F$5:$F$34,MATCH($P11,'Mène 1'!$B$5:$B$34,0),1),0) , _xlfn.IFNA(INDEX('Mène 1'!$G$5:$G$34,MATCH($P11,'Mène 1'!$D$5:$D$34,0),1),0))=13,$P11,"")</f>
        <v/>
      </c>
      <c r="R11" s="28" t="str">
        <f aca="true">IF(AND(Équipe!$B12&lt;&gt;0,'Mène 2'!Q11&lt;&gt;""),RAND(),"")</f>
        <v/>
      </c>
      <c r="S11" s="28" t="str">
        <f aca="true">IF(AND(Équipe!$B12&lt;&gt;0,$Q11&lt;&gt;""),RANK($R11,$R$2:INDIRECT("$R$"&amp;0+COUNTA($P$2:$P$61))),"")</f>
        <v/>
      </c>
      <c r="U11" s="28" t="str">
        <f aca="false">IF(SUM(_xlfn.IFNA(INDEX('Mène 1'!$F$5:$F$34,MATCH($P11,'Mène 1'!$B$5:$B$34,0),1),0) , _xlfn.IFNA(INDEX('Mène 1'!$G$5:$G$34,MATCH($P11,'Mène 1'!$D$5:$D$34,0),1),0))&lt;&gt;13,$P11,"")</f>
        <v/>
      </c>
      <c r="V11" s="28" t="str">
        <f aca="true">IF(AND(Équipe!$B12&lt;&gt;0,'Mène 2'!U11&lt;&gt;""),RAND(),"")</f>
        <v/>
      </c>
      <c r="W11" s="28" t="str">
        <f aca="true">IF( AND(Équipe!$B12&lt;&gt;0,$U11&lt;&gt;""),RANK($V11,$V$2:INDIRECT("$V$"&amp;0+COUNTA($P$2:$P$61)))+MAX($S$2:$S$61),"")</f>
        <v/>
      </c>
    </row>
    <row r="12" customFormat="false" ht="30.6" hidden="false" customHeight="true" outlineLevel="0" collapsed="false">
      <c r="A12" s="33" t="n">
        <f aca="false">IF(ROW(A12)-4&lt;=Procédure!$K$3,ROW(A12)-4,IF(ROW(A12)-(QUOTIENT(ROW(A12)-4,Procédure!$K$3)*Procédure!$K$3)-4&lt;&gt;0,ROW(A12)-(QUOTIENT(ROW(A12)-4,Procédure!$K$3)*Procédure!$K$3)-4,ROW(A12)-(QUOTIENT(ROW(A12)-4,Procédure!$K$3)*Procédure!$K$3)-4+Procédure!$K$3))</f>
        <v>8</v>
      </c>
      <c r="B12" s="34"/>
      <c r="C12" s="35"/>
      <c r="D12" s="34"/>
      <c r="E12" s="35"/>
      <c r="F12" s="36"/>
      <c r="G12" s="36"/>
      <c r="I12" s="31" t="str">
        <f aca="false">IF(ROW(I12)&lt;=QUOTIENT(COUNTA($P$2:$P$61)-COUNTBLANK($P$2:$P$61),2)+MOD(COUNTA($P$2:$P$61)-COUNTBLANK($P$2:$P$61),2)+2,IF(ROW(I12)&lt;&gt;3,I11+2,1),"")</f>
        <v/>
      </c>
      <c r="J12" s="1" t="str">
        <f aca="false">IF(I12&lt;&gt;"",SUM(_xlfn.IFNA(INDEX($P$2:$P$61,MATCH(I12,$S$2:$S$61,0),1),0),_xlfn.IFNA(INDEX($P$2:$P$61,MATCH(I12,$W$2:$W$61,0),1),0)),"")</f>
        <v/>
      </c>
      <c r="K12" s="1" t="str">
        <f aca="false">_xlfn.IFNA(INDEX(Équipe!$B$3:$B$62,MATCH(J12,Équipe!$A$3:$A$62,0),1),"")</f>
        <v/>
      </c>
      <c r="L12" s="1" t="str">
        <f aca="false">IF(AND(N12&lt;&gt;"",SUM(_xlfn.IFNA(INDEX($P$2:$P$61,MATCH(N12,$S$2:$S$61,0),1),0),_xlfn.IFNA(INDEX($P$2:$P$61,MATCH(N12,$W$2:$W$61,0),1),0))&lt;&gt;0),SUM(_xlfn.IFNA(INDEX($P$2:$P$61,MATCH(N12,$S$2:$S$61,0),1),0),_xlfn.IFNA(INDEX($P$2:$P$61,MATCH(N12,$W$2:$W$61,0),1),0)),"")</f>
        <v/>
      </c>
      <c r="M12" s="1" t="str">
        <f aca="false">_xlfn.IFNA(INDEX(Équipe!$B$3:$B$62,MATCH(L12,Équipe!$A$3:$A$62,0),1),"")</f>
        <v/>
      </c>
      <c r="N12" s="31" t="str">
        <f aca="false">IF(ROW(N12)&lt;=QUOTIENT(COUNTA($P$2:$P$61)-COUNTBLANK($P$2:$P$61),2)+MOD(COUNTA($P$2:$P$61)-COUNTBLANK($P$2:$P$61),2)+2,I12+1,"")</f>
        <v/>
      </c>
      <c r="P12" s="28" t="str">
        <f aca="false">IF(Équipe!$B13&lt;&gt;0,Équipe!$A13,"")</f>
        <v/>
      </c>
      <c r="Q12" s="28" t="str">
        <f aca="false">IF(SUM(_xlfn.IFNA(INDEX('Mène 1'!$F$5:$F$34,MATCH($P12,'Mène 1'!$B$5:$B$34,0),1),0) , _xlfn.IFNA(INDEX('Mène 1'!$G$5:$G$34,MATCH($P12,'Mène 1'!$D$5:$D$34,0),1),0))=13,$P12,"")</f>
        <v/>
      </c>
      <c r="R12" s="28" t="str">
        <f aca="true">IF(AND(Équipe!$B13&lt;&gt;0,'Mène 2'!Q12&lt;&gt;""),RAND(),"")</f>
        <v/>
      </c>
      <c r="S12" s="28" t="str">
        <f aca="true">IF(AND(Équipe!$B13&lt;&gt;0,$Q12&lt;&gt;""),RANK($R12,$R$2:INDIRECT("$R$"&amp;0+COUNTA($P$2:$P$61))),"")</f>
        <v/>
      </c>
      <c r="U12" s="28" t="str">
        <f aca="false">IF(SUM(_xlfn.IFNA(INDEX('Mène 1'!$F$5:$F$34,MATCH($P12,'Mène 1'!$B$5:$B$34,0),1),0) , _xlfn.IFNA(INDEX('Mène 1'!$G$5:$G$34,MATCH($P12,'Mène 1'!$D$5:$D$34,0),1),0))&lt;&gt;13,$P12,"")</f>
        <v/>
      </c>
      <c r="V12" s="28" t="str">
        <f aca="true">IF(AND(Équipe!$B13&lt;&gt;0,'Mène 2'!U12&lt;&gt;""),RAND(),"")</f>
        <v/>
      </c>
      <c r="W12" s="28" t="str">
        <f aca="true">IF( AND(Équipe!$B13&lt;&gt;0,$U12&lt;&gt;""),RANK($V12,$V$2:INDIRECT("$V$"&amp;0+COUNTA($P$2:$P$61)))+MAX($S$2:$S$61),"")</f>
        <v/>
      </c>
    </row>
    <row r="13" customFormat="false" ht="30.6" hidden="false" customHeight="true" outlineLevel="0" collapsed="false">
      <c r="A13" s="33" t="n">
        <f aca="false">IF(ROW(A13)-4&lt;=Procédure!$K$3,ROW(A13)-4,IF(ROW(A13)-(QUOTIENT(ROW(A13)-4,Procédure!$K$3)*Procédure!$K$3)-4&lt;&gt;0,ROW(A13)-(QUOTIENT(ROW(A13)-4,Procédure!$K$3)*Procédure!$K$3)-4,ROW(A13)-(QUOTIENT(ROW(A13)-4,Procédure!$K$3)*Procédure!$K$3)-4+Procédure!$K$3))</f>
        <v>9</v>
      </c>
      <c r="B13" s="34"/>
      <c r="C13" s="35"/>
      <c r="D13" s="34"/>
      <c r="E13" s="35"/>
      <c r="F13" s="36"/>
      <c r="G13" s="36"/>
      <c r="I13" s="31" t="str">
        <f aca="false">IF(ROW(I13)&lt;=QUOTIENT(COUNTA($P$2:$P$61)-COUNTBLANK($P$2:$P$61),2)+MOD(COUNTA($P$2:$P$61)-COUNTBLANK($P$2:$P$61),2)+2,IF(ROW(I13)&lt;&gt;3,I12+2,1),"")</f>
        <v/>
      </c>
      <c r="J13" s="1" t="str">
        <f aca="false">IF(I13&lt;&gt;"",SUM(_xlfn.IFNA(INDEX($P$2:$P$61,MATCH(I13,$S$2:$S$61,0),1),0),_xlfn.IFNA(INDEX($P$2:$P$61,MATCH(I13,$W$2:$W$61,0),1),0)),"")</f>
        <v/>
      </c>
      <c r="K13" s="1" t="str">
        <f aca="false">_xlfn.IFNA(INDEX(Équipe!$B$3:$B$62,MATCH(J13,Équipe!$A$3:$A$62,0),1),"")</f>
        <v/>
      </c>
      <c r="L13" s="1" t="str">
        <f aca="false">IF(AND(N13&lt;&gt;"",SUM(_xlfn.IFNA(INDEX($P$2:$P$61,MATCH(N13,$S$2:$S$61,0),1),0),_xlfn.IFNA(INDEX($P$2:$P$61,MATCH(N13,$W$2:$W$61,0),1),0))&lt;&gt;0),SUM(_xlfn.IFNA(INDEX($P$2:$P$61,MATCH(N13,$S$2:$S$61,0),1),0),_xlfn.IFNA(INDEX($P$2:$P$61,MATCH(N13,$W$2:$W$61,0),1),0)),"")</f>
        <v/>
      </c>
      <c r="M13" s="1" t="str">
        <f aca="false">_xlfn.IFNA(INDEX(Équipe!$B$3:$B$62,MATCH(L13,Équipe!$A$3:$A$62,0),1),"")</f>
        <v/>
      </c>
      <c r="N13" s="31" t="str">
        <f aca="false">IF(ROW(N13)&lt;=QUOTIENT(COUNTA($P$2:$P$61)-COUNTBLANK($P$2:$P$61),2)+MOD(COUNTA($P$2:$P$61)-COUNTBLANK($P$2:$P$61),2)+2,I13+1,"")</f>
        <v/>
      </c>
      <c r="P13" s="28" t="str">
        <f aca="false">IF(Équipe!$B14&lt;&gt;0,Équipe!$A14,"")</f>
        <v/>
      </c>
      <c r="Q13" s="28" t="str">
        <f aca="false">IF(SUM(_xlfn.IFNA(INDEX('Mène 1'!$F$5:$F$34,MATCH($P13,'Mène 1'!$B$5:$B$34,0),1),0) , _xlfn.IFNA(INDEX('Mène 1'!$G$5:$G$34,MATCH($P13,'Mène 1'!$D$5:$D$34,0),1),0))=13,$P13,"")</f>
        <v/>
      </c>
      <c r="R13" s="28" t="str">
        <f aca="true">IF(AND(Équipe!$B14&lt;&gt;0,'Mène 2'!Q13&lt;&gt;""),RAND(),"")</f>
        <v/>
      </c>
      <c r="S13" s="28" t="str">
        <f aca="true">IF(AND(Équipe!$B14&lt;&gt;0,$Q13&lt;&gt;""),RANK($R13,$R$2:INDIRECT("$R$"&amp;0+COUNTA($P$2:$P$61))),"")</f>
        <v/>
      </c>
      <c r="U13" s="28" t="str">
        <f aca="false">IF(SUM(_xlfn.IFNA(INDEX('Mène 1'!$F$5:$F$34,MATCH($P13,'Mène 1'!$B$5:$B$34,0),1),0) , _xlfn.IFNA(INDEX('Mène 1'!$G$5:$G$34,MATCH($P13,'Mène 1'!$D$5:$D$34,0),1),0))&lt;&gt;13,$P13,"")</f>
        <v/>
      </c>
      <c r="V13" s="28" t="str">
        <f aca="true">IF(AND(Équipe!$B14&lt;&gt;0,'Mène 2'!U13&lt;&gt;""),RAND(),"")</f>
        <v/>
      </c>
      <c r="W13" s="28" t="str">
        <f aca="true">IF( AND(Équipe!$B14&lt;&gt;0,$U13&lt;&gt;""),RANK($V13,$V$2:INDIRECT("$V$"&amp;0+COUNTA($P$2:$P$61)))+MAX($S$2:$S$61),"")</f>
        <v/>
      </c>
    </row>
    <row r="14" customFormat="false" ht="30.6" hidden="false" customHeight="true" outlineLevel="0" collapsed="false">
      <c r="A14" s="33" t="n">
        <f aca="false">IF(ROW(A14)-4&lt;=Procédure!$K$3,ROW(A14)-4,IF(ROW(A14)-(QUOTIENT(ROW(A14)-4,Procédure!$K$3)*Procédure!$K$3)-4&lt;&gt;0,ROW(A14)-(QUOTIENT(ROW(A14)-4,Procédure!$K$3)*Procédure!$K$3)-4,ROW(A14)-(QUOTIENT(ROW(A14)-4,Procédure!$K$3)*Procédure!$K$3)-4+Procédure!$K$3))</f>
        <v>10</v>
      </c>
      <c r="B14" s="34"/>
      <c r="C14" s="35"/>
      <c r="D14" s="34"/>
      <c r="E14" s="35"/>
      <c r="F14" s="36"/>
      <c r="G14" s="36"/>
      <c r="I14" s="31" t="str">
        <f aca="false">IF(ROW(I14)&lt;=QUOTIENT(COUNTA($P$2:$P$61)-COUNTBLANK($P$2:$P$61),2)+MOD(COUNTA($P$2:$P$61)-COUNTBLANK($P$2:$P$61),2)+2,IF(ROW(I14)&lt;&gt;3,I13+2,1),"")</f>
        <v/>
      </c>
      <c r="J14" s="1" t="str">
        <f aca="false">IF(I14&lt;&gt;"",SUM(_xlfn.IFNA(INDEX($P$2:$P$61,MATCH(I14,$S$2:$S$61,0),1),0),_xlfn.IFNA(INDEX($P$2:$P$61,MATCH(I14,$W$2:$W$61,0),1),0)),"")</f>
        <v/>
      </c>
      <c r="K14" s="1" t="str">
        <f aca="false">_xlfn.IFNA(INDEX(Équipe!$B$3:$B$62,MATCH(J14,Équipe!$A$3:$A$62,0),1),"")</f>
        <v/>
      </c>
      <c r="L14" s="1" t="str">
        <f aca="false">IF(AND(N14&lt;&gt;"",SUM(_xlfn.IFNA(INDEX($P$2:$P$61,MATCH(N14,$S$2:$S$61,0),1),0),_xlfn.IFNA(INDEX($P$2:$P$61,MATCH(N14,$W$2:$W$61,0),1),0))&lt;&gt;0),SUM(_xlfn.IFNA(INDEX($P$2:$P$61,MATCH(N14,$S$2:$S$61,0),1),0),_xlfn.IFNA(INDEX($P$2:$P$61,MATCH(N14,$W$2:$W$61,0),1),0)),"")</f>
        <v/>
      </c>
      <c r="M14" s="1" t="str">
        <f aca="false">_xlfn.IFNA(INDEX(Équipe!$B$3:$B$62,MATCH(L14,Équipe!$A$3:$A$62,0),1),"")</f>
        <v/>
      </c>
      <c r="N14" s="31" t="str">
        <f aca="false">IF(ROW(N14)&lt;=QUOTIENT(COUNTA($P$2:$P$61)-COUNTBLANK($P$2:$P$61),2)+MOD(COUNTA($P$2:$P$61)-COUNTBLANK($P$2:$P$61),2)+2,I14+1,"")</f>
        <v/>
      </c>
      <c r="P14" s="28" t="str">
        <f aca="false">IF(Équipe!$B15&lt;&gt;0,Équipe!$A15,"")</f>
        <v/>
      </c>
      <c r="Q14" s="28" t="str">
        <f aca="false">IF(SUM(_xlfn.IFNA(INDEX('Mène 1'!$F$5:$F$34,MATCH($P14,'Mène 1'!$B$5:$B$34,0),1),0) , _xlfn.IFNA(INDEX('Mène 1'!$G$5:$G$34,MATCH($P14,'Mène 1'!$D$5:$D$34,0),1),0))=13,$P14,"")</f>
        <v/>
      </c>
      <c r="R14" s="28" t="str">
        <f aca="true">IF(AND(Équipe!$B15&lt;&gt;0,'Mène 2'!Q14&lt;&gt;""),RAND(),"")</f>
        <v/>
      </c>
      <c r="S14" s="28" t="str">
        <f aca="true">IF(AND(Équipe!$B15&lt;&gt;0,$Q14&lt;&gt;""),RANK($R14,$R$2:INDIRECT("$R$"&amp;0+COUNTA($P$2:$P$61))),"")</f>
        <v/>
      </c>
      <c r="U14" s="28" t="str">
        <f aca="false">IF(SUM(_xlfn.IFNA(INDEX('Mène 1'!$F$5:$F$34,MATCH($P14,'Mène 1'!$B$5:$B$34,0),1),0) , _xlfn.IFNA(INDEX('Mène 1'!$G$5:$G$34,MATCH($P14,'Mène 1'!$D$5:$D$34,0),1),0))&lt;&gt;13,$P14,"")</f>
        <v/>
      </c>
      <c r="V14" s="28" t="str">
        <f aca="true">IF(AND(Équipe!$B15&lt;&gt;0,'Mène 2'!U14&lt;&gt;""),RAND(),"")</f>
        <v/>
      </c>
      <c r="W14" s="28" t="str">
        <f aca="true">IF( AND(Équipe!$B15&lt;&gt;0,$U14&lt;&gt;""),RANK($V14,$V$2:INDIRECT("$V$"&amp;0+COUNTA($P$2:$P$61)))+MAX($S$2:$S$61),"")</f>
        <v/>
      </c>
    </row>
    <row r="15" customFormat="false" ht="30.6" hidden="false" customHeight="true" outlineLevel="0" collapsed="false">
      <c r="A15" s="33" t="n">
        <f aca="false">IF(ROW(A15)-4&lt;=Procédure!$K$3,ROW(A15)-4,IF(ROW(A15)-(QUOTIENT(ROW(A15)-4,Procédure!$K$3)*Procédure!$K$3)-4&lt;&gt;0,ROW(A15)-(QUOTIENT(ROW(A15)-4,Procédure!$K$3)*Procédure!$K$3)-4,ROW(A15)-(QUOTIENT(ROW(A15)-4,Procédure!$K$3)*Procédure!$K$3)-4+Procédure!$K$3))</f>
        <v>11</v>
      </c>
      <c r="B15" s="37"/>
      <c r="C15" s="38"/>
      <c r="D15" s="37"/>
      <c r="E15" s="38"/>
      <c r="F15" s="17"/>
      <c r="G15" s="17"/>
      <c r="I15" s="31" t="str">
        <f aca="false">IF(ROW(I15)&lt;=QUOTIENT(COUNTA($P$2:$P$61)-COUNTBLANK($P$2:$P$61),2)+MOD(COUNTA($P$2:$P$61)-COUNTBLANK($P$2:$P$61),2)+2,IF(ROW(I15)&lt;&gt;3,I14+2,1),"")</f>
        <v/>
      </c>
      <c r="J15" s="1" t="str">
        <f aca="false">IF(I15&lt;&gt;"",SUM(_xlfn.IFNA(INDEX($P$2:$P$61,MATCH(I15,$S$2:$S$61,0),1),0),_xlfn.IFNA(INDEX($P$2:$P$61,MATCH(I15,$W$2:$W$61,0),1),0)),"")</f>
        <v/>
      </c>
      <c r="K15" s="1" t="str">
        <f aca="false">_xlfn.IFNA(INDEX(Équipe!$B$3:$B$62,MATCH(J15,Équipe!$A$3:$A$62,0),1),"")</f>
        <v/>
      </c>
      <c r="L15" s="1" t="str">
        <f aca="false">IF(AND(N15&lt;&gt;"",SUM(_xlfn.IFNA(INDEX($P$2:$P$61,MATCH(N15,$S$2:$S$61,0),1),0),_xlfn.IFNA(INDEX($P$2:$P$61,MATCH(N15,$W$2:$W$61,0),1),0))&lt;&gt;0),SUM(_xlfn.IFNA(INDEX($P$2:$P$61,MATCH(N15,$S$2:$S$61,0),1),0),_xlfn.IFNA(INDEX($P$2:$P$61,MATCH(N15,$W$2:$W$61,0),1),0)),"")</f>
        <v/>
      </c>
      <c r="M15" s="1" t="str">
        <f aca="false">_xlfn.IFNA(INDEX(Équipe!$B$3:$B$62,MATCH(L15,Équipe!$A$3:$A$62,0),1),"")</f>
        <v/>
      </c>
      <c r="N15" s="31" t="str">
        <f aca="false">IF(ROW(N15)&lt;=QUOTIENT(COUNTA($P$2:$P$61)-COUNTBLANK($P$2:$P$61),2)+MOD(COUNTA($P$2:$P$61)-COUNTBLANK($P$2:$P$61),2)+2,I15+1,"")</f>
        <v/>
      </c>
      <c r="P15" s="28" t="str">
        <f aca="false">IF(Équipe!$B16&lt;&gt;0,Équipe!$A16,"")</f>
        <v/>
      </c>
      <c r="Q15" s="28" t="str">
        <f aca="false">IF(SUM(_xlfn.IFNA(INDEX('Mène 1'!$F$5:$F$34,MATCH($P15,'Mène 1'!$B$5:$B$34,0),1),0) , _xlfn.IFNA(INDEX('Mène 1'!$G$5:$G$34,MATCH($P15,'Mène 1'!$D$5:$D$34,0),1),0))=13,$P15,"")</f>
        <v/>
      </c>
      <c r="R15" s="28" t="str">
        <f aca="true">IF(AND(Équipe!$B16&lt;&gt;0,'Mène 2'!Q15&lt;&gt;""),RAND(),"")</f>
        <v/>
      </c>
      <c r="S15" s="28" t="str">
        <f aca="true">IF(AND(Équipe!$B16&lt;&gt;0,$Q15&lt;&gt;""),RANK($R15,$R$2:INDIRECT("$R$"&amp;0+COUNTA($P$2:$P$61))),"")</f>
        <v/>
      </c>
      <c r="U15" s="28" t="str">
        <f aca="false">IF(SUM(_xlfn.IFNA(INDEX('Mène 1'!$F$5:$F$34,MATCH($P15,'Mène 1'!$B$5:$B$34,0),1),0) , _xlfn.IFNA(INDEX('Mène 1'!$G$5:$G$34,MATCH($P15,'Mène 1'!$D$5:$D$34,0),1),0))&lt;&gt;13,$P15,"")</f>
        <v/>
      </c>
      <c r="V15" s="28" t="str">
        <f aca="true">IF(AND(Équipe!$B16&lt;&gt;0,'Mène 2'!U15&lt;&gt;""),RAND(),"")</f>
        <v/>
      </c>
      <c r="W15" s="28" t="str">
        <f aca="true">IF( AND(Équipe!$B16&lt;&gt;0,$U15&lt;&gt;""),RANK($V15,$V$2:INDIRECT("$V$"&amp;0+COUNTA($P$2:$P$61)))+MAX($S$2:$S$61),"")</f>
        <v/>
      </c>
    </row>
    <row r="16" customFormat="false" ht="30.6" hidden="false" customHeight="true" outlineLevel="0" collapsed="false">
      <c r="A16" s="33" t="n">
        <f aca="false">IF(ROW(A16)-4&lt;=Procédure!$K$3,ROW(A16)-4,IF(ROW(A16)-(QUOTIENT(ROW(A16)-4,Procédure!$K$3)*Procédure!$K$3)-4&lt;&gt;0,ROW(A16)-(QUOTIENT(ROW(A16)-4,Procédure!$K$3)*Procédure!$K$3)-4,ROW(A16)-(QUOTIENT(ROW(A16)-4,Procédure!$K$3)*Procédure!$K$3)-4+Procédure!$K$3))</f>
        <v>12</v>
      </c>
      <c r="B16" s="37"/>
      <c r="C16" s="38"/>
      <c r="D16" s="37"/>
      <c r="E16" s="38"/>
      <c r="F16" s="17"/>
      <c r="G16" s="17"/>
      <c r="I16" s="31" t="str">
        <f aca="false">IF(ROW(I16)&lt;=QUOTIENT(COUNTA($P$2:$P$61)-COUNTBLANK($P$2:$P$61),2)+MOD(COUNTA($P$2:$P$61)-COUNTBLANK($P$2:$P$61),2)+2,IF(ROW(I16)&lt;&gt;3,I15+2,1),"")</f>
        <v/>
      </c>
      <c r="J16" s="1" t="str">
        <f aca="false">IF(I16&lt;&gt;"",SUM(_xlfn.IFNA(INDEX($P$2:$P$61,MATCH(I16,$S$2:$S$61,0),1),0),_xlfn.IFNA(INDEX($P$2:$P$61,MATCH(I16,$W$2:$W$61,0),1),0)),"")</f>
        <v/>
      </c>
      <c r="K16" s="1" t="str">
        <f aca="false">_xlfn.IFNA(INDEX(Équipe!$B$3:$B$62,MATCH(J16,Équipe!$A$3:$A$62,0),1),"")</f>
        <v/>
      </c>
      <c r="L16" s="1" t="str">
        <f aca="false">IF(AND(N16&lt;&gt;"",SUM(_xlfn.IFNA(INDEX($P$2:$P$61,MATCH(N16,$S$2:$S$61,0),1),0),_xlfn.IFNA(INDEX($P$2:$P$61,MATCH(N16,$W$2:$W$61,0),1),0))&lt;&gt;0),SUM(_xlfn.IFNA(INDEX($P$2:$P$61,MATCH(N16,$S$2:$S$61,0),1),0),_xlfn.IFNA(INDEX($P$2:$P$61,MATCH(N16,$W$2:$W$61,0),1),0)),"")</f>
        <v/>
      </c>
      <c r="M16" s="1" t="str">
        <f aca="false">_xlfn.IFNA(INDEX(Équipe!$B$3:$B$62,MATCH(L16,Équipe!$A$3:$A$62,0),1),"")</f>
        <v/>
      </c>
      <c r="N16" s="31" t="str">
        <f aca="false">IF(ROW(N16)&lt;=QUOTIENT(COUNTA($P$2:$P$61)-COUNTBLANK($P$2:$P$61),2)+MOD(COUNTA($P$2:$P$61)-COUNTBLANK($P$2:$P$61),2)+2,I16+1,"")</f>
        <v/>
      </c>
      <c r="P16" s="28" t="str">
        <f aca="false">IF(Équipe!$B17&lt;&gt;0,Équipe!$A17,"")</f>
        <v/>
      </c>
      <c r="Q16" s="28" t="str">
        <f aca="false">IF(SUM(_xlfn.IFNA(INDEX('Mène 1'!$F$5:$F$34,MATCH($P16,'Mène 1'!$B$5:$B$34,0),1),0) , _xlfn.IFNA(INDEX('Mène 1'!$G$5:$G$34,MATCH($P16,'Mène 1'!$D$5:$D$34,0),1),0))=13,$P16,"")</f>
        <v/>
      </c>
      <c r="R16" s="28" t="str">
        <f aca="true">IF(AND(Équipe!$B17&lt;&gt;0,'Mène 2'!Q16&lt;&gt;""),RAND(),"")</f>
        <v/>
      </c>
      <c r="S16" s="28" t="str">
        <f aca="true">IF(AND(Équipe!$B17&lt;&gt;0,$Q16&lt;&gt;""),RANK($R16,$R$2:INDIRECT("$R$"&amp;0+COUNTA($P$2:$P$61))),"")</f>
        <v/>
      </c>
      <c r="U16" s="28" t="str">
        <f aca="false">IF(SUM(_xlfn.IFNA(INDEX('Mène 1'!$F$5:$F$34,MATCH($P16,'Mène 1'!$B$5:$B$34,0),1),0) , _xlfn.IFNA(INDEX('Mène 1'!$G$5:$G$34,MATCH($P16,'Mène 1'!$D$5:$D$34,0),1),0))&lt;&gt;13,$P16,"")</f>
        <v/>
      </c>
      <c r="V16" s="28" t="str">
        <f aca="true">IF(AND(Équipe!$B17&lt;&gt;0,'Mène 2'!U16&lt;&gt;""),RAND(),"")</f>
        <v/>
      </c>
      <c r="W16" s="28" t="str">
        <f aca="true">IF( AND(Équipe!$B17&lt;&gt;0,$U16&lt;&gt;""),RANK($V16,$V$2:INDIRECT("$V$"&amp;0+COUNTA($P$2:$P$61)))+MAX($S$2:$S$61),"")</f>
        <v/>
      </c>
    </row>
    <row r="17" customFormat="false" ht="30.6" hidden="false" customHeight="true" outlineLevel="0" collapsed="false">
      <c r="A17" s="33" t="n">
        <f aca="false">IF(ROW(A17)-4&lt;=Procédure!$K$3,ROW(A17)-4,IF(ROW(A17)-(QUOTIENT(ROW(A17)-4,Procédure!$K$3)*Procédure!$K$3)-4&lt;&gt;0,ROW(A17)-(QUOTIENT(ROW(A17)-4,Procédure!$K$3)*Procédure!$K$3)-4,ROW(A17)-(QUOTIENT(ROW(A17)-4,Procédure!$K$3)*Procédure!$K$3)-4+Procédure!$K$3))</f>
        <v>13</v>
      </c>
      <c r="B17" s="37"/>
      <c r="C17" s="38"/>
      <c r="D17" s="37"/>
      <c r="E17" s="38"/>
      <c r="F17" s="17"/>
      <c r="G17" s="17"/>
      <c r="I17" s="31" t="str">
        <f aca="false">IF(ROW(I17)&lt;=QUOTIENT(COUNTA($P$2:$P$61)-COUNTBLANK($P$2:$P$61),2)+MOD(COUNTA($P$2:$P$61)-COUNTBLANK($P$2:$P$61),2)+2,IF(ROW(I17)&lt;&gt;3,I16+2,1),"")</f>
        <v/>
      </c>
      <c r="J17" s="1" t="str">
        <f aca="false">IF(I17&lt;&gt;"",SUM(_xlfn.IFNA(INDEX($P$2:$P$61,MATCH(I17,$S$2:$S$61,0),1),0),_xlfn.IFNA(INDEX($P$2:$P$61,MATCH(I17,$W$2:$W$61,0),1),0)),"")</f>
        <v/>
      </c>
      <c r="K17" s="1" t="str">
        <f aca="false">_xlfn.IFNA(INDEX(Équipe!$B$3:$B$62,MATCH(J17,Équipe!$A$3:$A$62,0),1),"")</f>
        <v/>
      </c>
      <c r="L17" s="1" t="str">
        <f aca="false">IF(AND(N17&lt;&gt;"",SUM(_xlfn.IFNA(INDEX($P$2:$P$61,MATCH(N17,$S$2:$S$61,0),1),0),_xlfn.IFNA(INDEX($P$2:$P$61,MATCH(N17,$W$2:$W$61,0),1),0))&lt;&gt;0),SUM(_xlfn.IFNA(INDEX($P$2:$P$61,MATCH(N17,$S$2:$S$61,0),1),0),_xlfn.IFNA(INDEX($P$2:$P$61,MATCH(N17,$W$2:$W$61,0),1),0)),"")</f>
        <v/>
      </c>
      <c r="M17" s="1" t="str">
        <f aca="false">_xlfn.IFNA(INDEX(Équipe!$B$3:$B$62,MATCH(L17,Équipe!$A$3:$A$62,0),1),"")</f>
        <v/>
      </c>
      <c r="N17" s="31" t="str">
        <f aca="false">IF(ROW(N17)&lt;=QUOTIENT(COUNTA($P$2:$P$61)-COUNTBLANK($P$2:$P$61),2)+MOD(COUNTA($P$2:$P$61)-COUNTBLANK($P$2:$P$61),2)+2,I17+1,"")</f>
        <v/>
      </c>
      <c r="P17" s="28" t="str">
        <f aca="false">IF(Équipe!$B18&lt;&gt;0,Équipe!$A18,"")</f>
        <v/>
      </c>
      <c r="Q17" s="28" t="str">
        <f aca="false">IF(SUM(_xlfn.IFNA(INDEX('Mène 1'!$F$5:$F$34,MATCH($P17,'Mène 1'!$B$5:$B$34,0),1),0) , _xlfn.IFNA(INDEX('Mène 1'!$G$5:$G$34,MATCH($P17,'Mène 1'!$D$5:$D$34,0),1),0))=13,$P17,"")</f>
        <v/>
      </c>
      <c r="R17" s="28" t="str">
        <f aca="true">IF(AND(Équipe!$B18&lt;&gt;0,'Mène 2'!Q17&lt;&gt;""),RAND(),"")</f>
        <v/>
      </c>
      <c r="S17" s="28" t="str">
        <f aca="true">IF(AND(Équipe!$B18&lt;&gt;0,$Q17&lt;&gt;""),RANK($R17,$R$2:INDIRECT("$R$"&amp;0+COUNTA($P$2:$P$61))),"")</f>
        <v/>
      </c>
      <c r="U17" s="28" t="str">
        <f aca="false">IF(SUM(_xlfn.IFNA(INDEX('Mène 1'!$F$5:$F$34,MATCH($P17,'Mène 1'!$B$5:$B$34,0),1),0) , _xlfn.IFNA(INDEX('Mène 1'!$G$5:$G$34,MATCH($P17,'Mène 1'!$D$5:$D$34,0),1),0))&lt;&gt;13,$P17,"")</f>
        <v/>
      </c>
      <c r="V17" s="28" t="str">
        <f aca="true">IF(AND(Équipe!$B18&lt;&gt;0,'Mène 2'!U17&lt;&gt;""),RAND(),"")</f>
        <v/>
      </c>
      <c r="W17" s="28" t="str">
        <f aca="true">IF( AND(Équipe!$B18&lt;&gt;0,$U17&lt;&gt;""),RANK($V17,$V$2:INDIRECT("$V$"&amp;0+COUNTA($P$2:$P$61)))+MAX($S$2:$S$61),"")</f>
        <v/>
      </c>
    </row>
    <row r="18" customFormat="false" ht="30.6" hidden="false" customHeight="true" outlineLevel="0" collapsed="false">
      <c r="A18" s="33" t="n">
        <f aca="false">IF(ROW(A18)-4&lt;=Procédure!$K$3,ROW(A18)-4,IF(ROW(A18)-(QUOTIENT(ROW(A18)-4,Procédure!$K$3)*Procédure!$K$3)-4&lt;&gt;0,ROW(A18)-(QUOTIENT(ROW(A18)-4,Procédure!$K$3)*Procédure!$K$3)-4,ROW(A18)-(QUOTIENT(ROW(A18)-4,Procédure!$K$3)*Procédure!$K$3)-4+Procédure!$K$3))</f>
        <v>14</v>
      </c>
      <c r="B18" s="37"/>
      <c r="C18" s="38"/>
      <c r="D18" s="37"/>
      <c r="E18" s="38"/>
      <c r="F18" s="17"/>
      <c r="G18" s="17"/>
      <c r="I18" s="31" t="str">
        <f aca="false">IF(ROW(I18)&lt;=QUOTIENT(COUNTA($P$2:$P$61)-COUNTBLANK($P$2:$P$61),2)+MOD(COUNTA($P$2:$P$61)-COUNTBLANK($P$2:$P$61),2)+2,IF(ROW(I18)&lt;&gt;3,I17+2,1),"")</f>
        <v/>
      </c>
      <c r="J18" s="1" t="str">
        <f aca="false">IF(I18&lt;&gt;"",SUM(_xlfn.IFNA(INDEX($P$2:$P$61,MATCH(I18,$S$2:$S$61,0),1),0),_xlfn.IFNA(INDEX($P$2:$P$61,MATCH(I18,$W$2:$W$61,0),1),0)),"")</f>
        <v/>
      </c>
      <c r="K18" s="1" t="str">
        <f aca="false">_xlfn.IFNA(INDEX(Équipe!$B$3:$B$62,MATCH(J18,Équipe!$A$3:$A$62,0),1),"")</f>
        <v/>
      </c>
      <c r="L18" s="1" t="str">
        <f aca="false">IF(N18&lt;&gt;"",SUM(_xlfn.IFNA(INDEX($P$2:$P$61,MATCH(N18,$S$2:$S$61,0),1),0),_xlfn.IFNA(INDEX($P$2:$P$61,MATCH(N18,$W$2:$W$61,0),1),0)),"")</f>
        <v/>
      </c>
      <c r="M18" s="1" t="str">
        <f aca="false">_xlfn.IFNA(INDEX(Équipe!$B$3:$B$62,MATCH(L18,Équipe!$A$3:$A$62,0),1),"")</f>
        <v/>
      </c>
      <c r="N18" s="31" t="str">
        <f aca="false">IF(ROW(N18)&lt;=QUOTIENT(COUNTA($P$2:$P$61)-COUNTBLANK($P$2:$P$61),2)+MOD(COUNTA($P$2:$P$61)-COUNTBLANK($P$2:$P$61),2)+2,I18+1,"")</f>
        <v/>
      </c>
      <c r="P18" s="28" t="str">
        <f aca="false">IF(Équipe!$B19&lt;&gt;0,Équipe!$A19,"")</f>
        <v/>
      </c>
      <c r="Q18" s="28" t="str">
        <f aca="false">IF(SUM(_xlfn.IFNA(INDEX('Mène 1'!$F$5:$F$34,MATCH($P18,'Mène 1'!$B$5:$B$34,0),1),0) , _xlfn.IFNA(INDEX('Mène 1'!$G$5:$G$34,MATCH($P18,'Mène 1'!$D$5:$D$34,0),1),0))=13,$P18,"")</f>
        <v/>
      </c>
      <c r="R18" s="28" t="str">
        <f aca="true">IF(AND(Équipe!$B19&lt;&gt;0,'Mène 2'!Q18&lt;&gt;""),RAND(),"")</f>
        <v/>
      </c>
      <c r="S18" s="28" t="str">
        <f aca="true">IF(AND(Équipe!$B19&lt;&gt;0,$Q18&lt;&gt;""),RANK($R18,$R$2:INDIRECT("$R$"&amp;0+COUNTA($P$2:$P$61))),"")</f>
        <v/>
      </c>
      <c r="U18" s="28" t="str">
        <f aca="false">IF(SUM(_xlfn.IFNA(INDEX('Mène 1'!$F$5:$F$34,MATCH($P18,'Mène 1'!$B$5:$B$34,0),1),0) , _xlfn.IFNA(INDEX('Mène 1'!$G$5:$G$34,MATCH($P18,'Mène 1'!$D$5:$D$34,0),1),0))&lt;&gt;13,$P18,"")</f>
        <v/>
      </c>
      <c r="V18" s="28" t="str">
        <f aca="true">IF(AND(Équipe!$B19&lt;&gt;0,'Mène 2'!U18&lt;&gt;""),RAND(),"")</f>
        <v/>
      </c>
      <c r="W18" s="28" t="str">
        <f aca="true">IF( AND(Équipe!$B19&lt;&gt;0,$U18&lt;&gt;""),RANK($V18,$V$2:INDIRECT("$V$"&amp;0+COUNTA($P$2:$P$61)))+MAX($S$2:$S$61),"")</f>
        <v/>
      </c>
    </row>
    <row r="19" customFormat="false" ht="30.6" hidden="false" customHeight="true" outlineLevel="0" collapsed="false">
      <c r="A19" s="33" t="n">
        <f aca="false">IF(ROW(A19)-4&lt;=Procédure!$K$3,ROW(A19)-4,IF(ROW(A19)-(QUOTIENT(ROW(A19)-4,Procédure!$K$3)*Procédure!$K$3)-4&lt;&gt;0,ROW(A19)-(QUOTIENT(ROW(A19)-4,Procédure!$K$3)*Procédure!$K$3)-4,ROW(A19)-(QUOTIENT(ROW(A19)-4,Procédure!$K$3)*Procédure!$K$3)-4+Procédure!$K$3))</f>
        <v>15</v>
      </c>
      <c r="B19" s="37"/>
      <c r="C19" s="38"/>
      <c r="D19" s="37"/>
      <c r="E19" s="38"/>
      <c r="F19" s="17"/>
      <c r="G19" s="17"/>
      <c r="I19" s="31" t="str">
        <f aca="false">IF(ROW(I19)&lt;=QUOTIENT(COUNTA($P$2:$P$61)-COUNTBLANK($P$2:$P$61),2)+MOD(COUNTA($P$2:$P$61)-COUNTBLANK($P$2:$P$61),2)+2,IF(ROW(I19)&lt;&gt;3,I18+2,1),"")</f>
        <v/>
      </c>
      <c r="J19" s="1" t="str">
        <f aca="false">IF(I19&lt;&gt;"",SUM(_xlfn.IFNA(INDEX($P$2:$P$61,MATCH(I19,$S$2:$S$61,0),1),0),_xlfn.IFNA(INDEX($P$2:$P$61,MATCH(I19,$W$2:$W$61,0),1),0)),"")</f>
        <v/>
      </c>
      <c r="K19" s="1" t="str">
        <f aca="false">_xlfn.IFNA(INDEX(Équipe!$B$3:$B$62,MATCH(J19,Équipe!$A$3:$A$62,0),1),"")</f>
        <v/>
      </c>
      <c r="L19" s="1" t="str">
        <f aca="false">IF(N19&lt;&gt;"",SUM(_xlfn.IFNA(INDEX($P$2:$P$61,MATCH(N19,$S$2:$S$61,0),1),0),_xlfn.IFNA(INDEX($P$2:$P$61,MATCH(N19,$W$2:$W$61,0),1),0)),"")</f>
        <v/>
      </c>
      <c r="M19" s="1" t="str">
        <f aca="false">_xlfn.IFNA(INDEX(Équipe!$B$3:$B$62,MATCH(L19,Équipe!$A$3:$A$62,0),1),"")</f>
        <v/>
      </c>
      <c r="N19" s="31" t="str">
        <f aca="false">IF(ROW(N19)&lt;=QUOTIENT(COUNTA($P$2:$P$61)-COUNTBLANK($P$2:$P$61),2)+MOD(COUNTA($P$2:$P$61)-COUNTBLANK($P$2:$P$61),2)+2,I19+1,"")</f>
        <v/>
      </c>
      <c r="P19" s="28" t="str">
        <f aca="false">IF(Équipe!$B20&lt;&gt;0,Équipe!$A20,"")</f>
        <v/>
      </c>
      <c r="Q19" s="28" t="str">
        <f aca="false">IF(SUM(_xlfn.IFNA(INDEX('Mène 1'!$F$5:$F$34,MATCH($P19,'Mène 1'!$B$5:$B$34,0),1),0) , _xlfn.IFNA(INDEX('Mène 1'!$G$5:$G$34,MATCH($P19,'Mène 1'!$D$5:$D$34,0),1),0))=13,$P19,"")</f>
        <v/>
      </c>
      <c r="R19" s="28" t="str">
        <f aca="true">IF(AND(Équipe!$B20&lt;&gt;0,'Mène 2'!Q19&lt;&gt;""),RAND(),"")</f>
        <v/>
      </c>
      <c r="S19" s="28" t="str">
        <f aca="true">IF(AND(Équipe!$B20&lt;&gt;0,$Q19&lt;&gt;""),RANK($R19,$R$2:INDIRECT("$R$"&amp;0+COUNTA($P$2:$P$61))),"")</f>
        <v/>
      </c>
      <c r="U19" s="28" t="str">
        <f aca="false">IF(SUM(_xlfn.IFNA(INDEX('Mène 1'!$F$5:$F$34,MATCH($P19,'Mène 1'!$B$5:$B$34,0),1),0) , _xlfn.IFNA(INDEX('Mène 1'!$G$5:$G$34,MATCH($P19,'Mène 1'!$D$5:$D$34,0),1),0))&lt;&gt;13,$P19,"")</f>
        <v/>
      </c>
      <c r="V19" s="28" t="str">
        <f aca="true">IF(AND(Équipe!$B20&lt;&gt;0,'Mène 2'!U19&lt;&gt;""),RAND(),"")</f>
        <v/>
      </c>
      <c r="W19" s="28" t="str">
        <f aca="true">IF( AND(Équipe!$B20&lt;&gt;0,$U19&lt;&gt;""),RANK($V19,$V$2:INDIRECT("$V$"&amp;0+COUNTA($P$2:$P$61)))+MAX($S$2:$S$61),"")</f>
        <v/>
      </c>
    </row>
    <row r="20" customFormat="false" ht="30.6" hidden="false" customHeight="true" outlineLevel="0" collapsed="false">
      <c r="A20" s="33" t="n">
        <f aca="false">IF(ROW(A20)-4&lt;=Procédure!$K$3,ROW(A20)-4,IF(ROW(A20)-(QUOTIENT(ROW(A20)-4,Procédure!$K$3)*Procédure!$K$3)-4&lt;&gt;0,ROW(A20)-(QUOTIENT(ROW(A20)-4,Procédure!$K$3)*Procédure!$K$3)-4,ROW(A20)-(QUOTIENT(ROW(A20)-4,Procédure!$K$3)*Procédure!$K$3)-4+Procédure!$K$3))</f>
        <v>1</v>
      </c>
      <c r="B20" s="37"/>
      <c r="C20" s="38"/>
      <c r="D20" s="37"/>
      <c r="E20" s="38"/>
      <c r="F20" s="17"/>
      <c r="G20" s="17"/>
      <c r="I20" s="31" t="str">
        <f aca="false">IF(ROW(I20)&lt;=QUOTIENT(COUNTA($P$2:$P$61)-COUNTBLANK($P$2:$P$61),2)+MOD(COUNTA($P$2:$P$61)-COUNTBLANK($P$2:$P$61),2)+2,IF(ROW(I20)&lt;&gt;3,I19+2,1),"")</f>
        <v/>
      </c>
      <c r="J20" s="1" t="str">
        <f aca="false">IF(I20&lt;&gt;"",SUM(_xlfn.IFNA(INDEX($P$2:$P$61,MATCH(I20,$S$2:$S$61,0),1),0),_xlfn.IFNA(INDEX($P$2:$P$61,MATCH(I20,$W$2:$W$61,0),1),0)),"")</f>
        <v/>
      </c>
      <c r="K20" s="1" t="str">
        <f aca="false">_xlfn.IFNA(INDEX(Équipe!$B$3:$B$62,MATCH(J20,Équipe!$A$3:$A$62,0),1),"")</f>
        <v/>
      </c>
      <c r="L20" s="1" t="str">
        <f aca="false">IF(N20&lt;&gt;"",SUM(_xlfn.IFNA(INDEX($P$2:$P$61,MATCH(N20,$S$2:$S$61,0),1),0),_xlfn.IFNA(INDEX($P$2:$P$61,MATCH(N20,$W$2:$W$61,0),1),0)),"")</f>
        <v/>
      </c>
      <c r="M20" s="1" t="str">
        <f aca="false">_xlfn.IFNA(INDEX(Équipe!$B$3:$B$62,MATCH(L20,Équipe!$A$3:$A$62,0),1),"")</f>
        <v/>
      </c>
      <c r="N20" s="31" t="str">
        <f aca="false">IF(ROW(N20)&lt;=QUOTIENT(COUNTA($P$2:$P$61)-COUNTBLANK($P$2:$P$61),2)+MOD(COUNTA($P$2:$P$61)-COUNTBLANK($P$2:$P$61),2)+2,I20+1,"")</f>
        <v/>
      </c>
      <c r="P20" s="28" t="str">
        <f aca="false">IF(Équipe!$B21&lt;&gt;0,Équipe!$A21,"")</f>
        <v/>
      </c>
      <c r="Q20" s="28" t="str">
        <f aca="false">IF(SUM(_xlfn.IFNA(INDEX('Mène 1'!$F$5:$F$34,MATCH($P20,'Mène 1'!$B$5:$B$34,0),1),0) , _xlfn.IFNA(INDEX('Mène 1'!$G$5:$G$34,MATCH($P20,'Mène 1'!$D$5:$D$34,0),1),0))=13,$P20,"")</f>
        <v/>
      </c>
      <c r="R20" s="28" t="str">
        <f aca="true">IF(AND(Équipe!$B21&lt;&gt;0,'Mène 2'!Q20&lt;&gt;""),RAND(),"")</f>
        <v/>
      </c>
      <c r="S20" s="28" t="str">
        <f aca="true">IF(AND(Équipe!$B21&lt;&gt;0,$Q20&lt;&gt;""),RANK($R20,$R$2:INDIRECT("$R$"&amp;0+COUNTA($P$2:$P$61))),"")</f>
        <v/>
      </c>
      <c r="U20" s="28" t="str">
        <f aca="false">IF(SUM(_xlfn.IFNA(INDEX('Mène 1'!$F$5:$F$34,MATCH($P20,'Mène 1'!$B$5:$B$34,0),1),0) , _xlfn.IFNA(INDEX('Mène 1'!$G$5:$G$34,MATCH($P20,'Mène 1'!$D$5:$D$34,0),1),0))&lt;&gt;13,$P20,"")</f>
        <v/>
      </c>
      <c r="V20" s="28" t="str">
        <f aca="true">IF(AND(Équipe!$B21&lt;&gt;0,'Mène 2'!U20&lt;&gt;""),RAND(),"")</f>
        <v/>
      </c>
      <c r="W20" s="28" t="str">
        <f aca="true">IF( AND(Équipe!$B21&lt;&gt;0,$U20&lt;&gt;""),RANK($V20,$V$2:INDIRECT("$V$"&amp;0+COUNTA($P$2:$P$61)))+MAX($S$2:$S$61),"")</f>
        <v/>
      </c>
    </row>
    <row r="21" customFormat="false" ht="30.6" hidden="false" customHeight="true" outlineLevel="0" collapsed="false">
      <c r="A21" s="33" t="n">
        <f aca="false">IF(ROW(A21)-4&lt;=Procédure!$K$3,ROW(A21)-4,IF(ROW(A21)-(QUOTIENT(ROW(A21)-4,Procédure!$K$3)*Procédure!$K$3)-4&lt;&gt;0,ROW(A21)-(QUOTIENT(ROW(A21)-4,Procédure!$K$3)*Procédure!$K$3)-4,ROW(A21)-(QUOTIENT(ROW(A21)-4,Procédure!$K$3)*Procédure!$K$3)-4+Procédure!$K$3))</f>
        <v>2</v>
      </c>
      <c r="B21" s="37"/>
      <c r="C21" s="38"/>
      <c r="D21" s="37"/>
      <c r="E21" s="38"/>
      <c r="F21" s="17"/>
      <c r="G21" s="17"/>
      <c r="I21" s="31" t="str">
        <f aca="false">IF(ROW(I21)&lt;=QUOTIENT(COUNTA($P$2:$P$61)-COUNTBLANK($P$2:$P$61),2)+MOD(COUNTA($P$2:$P$61)-COUNTBLANK($P$2:$P$61),2)+2,IF(ROW(I21)&lt;&gt;3,I20+2,1),"")</f>
        <v/>
      </c>
      <c r="J21" s="1" t="str">
        <f aca="false">IF(I21&lt;&gt;"",SUM(_xlfn.IFNA(INDEX($P$2:$P$61,MATCH(I21,$S$2:$S$61,0),1),0),_xlfn.IFNA(INDEX($P$2:$P$61,MATCH(I21,$W$2:$W$61,0),1),0)),"")</f>
        <v/>
      </c>
      <c r="K21" s="1" t="str">
        <f aca="false">_xlfn.IFNA(INDEX(Équipe!$B$3:$B$62,MATCH(J21,Équipe!$A$3:$A$62,0),1),"")</f>
        <v/>
      </c>
      <c r="L21" s="1" t="str">
        <f aca="false">IF(N21&lt;&gt;"",SUM(_xlfn.IFNA(INDEX($P$2:$P$61,MATCH(N21,$S$2:$S$61,0),1),0),_xlfn.IFNA(INDEX($P$2:$P$61,MATCH(N21,$W$2:$W$61,0),1),0)),"")</f>
        <v/>
      </c>
      <c r="M21" s="1" t="str">
        <f aca="false">_xlfn.IFNA(INDEX(Équipe!$B$3:$B$62,MATCH(L21,Équipe!$A$3:$A$62,0),1),"")</f>
        <v/>
      </c>
      <c r="N21" s="31" t="str">
        <f aca="false">IF(ROW(N21)&lt;=QUOTIENT(COUNTA($P$2:$P$61)-COUNTBLANK($P$2:$P$61),2)+MOD(COUNTA($P$2:$P$61)-COUNTBLANK($P$2:$P$61),2)+2,I21+1,"")</f>
        <v/>
      </c>
      <c r="P21" s="28" t="str">
        <f aca="false">IF(Équipe!$B22&lt;&gt;0,Équipe!$A22,"")</f>
        <v/>
      </c>
      <c r="Q21" s="28" t="str">
        <f aca="false">IF(SUM(_xlfn.IFNA(INDEX('Mène 1'!$F$5:$F$34,MATCH($P21,'Mène 1'!$B$5:$B$34,0),1),0) , _xlfn.IFNA(INDEX('Mène 1'!$G$5:$G$34,MATCH($P21,'Mène 1'!$D$5:$D$34,0),1),0))=13,$P21,"")</f>
        <v/>
      </c>
      <c r="R21" s="28" t="str">
        <f aca="true">IF(AND(Équipe!$B22&lt;&gt;0,'Mène 2'!Q21&lt;&gt;""),RAND(),"")</f>
        <v/>
      </c>
      <c r="S21" s="28" t="str">
        <f aca="true">IF(AND(Équipe!$B22&lt;&gt;0,$Q21&lt;&gt;""),RANK($R21,$R$2:INDIRECT("$R$"&amp;0+COUNTA($P$2:$P$61))),"")</f>
        <v/>
      </c>
      <c r="U21" s="28" t="str">
        <f aca="false">IF(SUM(_xlfn.IFNA(INDEX('Mène 1'!$F$5:$F$34,MATCH($P21,'Mène 1'!$B$5:$B$34,0),1),0) , _xlfn.IFNA(INDEX('Mène 1'!$G$5:$G$34,MATCH($P21,'Mène 1'!$D$5:$D$34,0),1),0))&lt;&gt;13,$P21,"")</f>
        <v/>
      </c>
      <c r="V21" s="28" t="str">
        <f aca="true">IF(AND(Équipe!$B22&lt;&gt;0,'Mène 2'!U21&lt;&gt;""),RAND(),"")</f>
        <v/>
      </c>
      <c r="W21" s="28" t="str">
        <f aca="true">IF( AND(Équipe!$B22&lt;&gt;0,$U21&lt;&gt;""),RANK($V21,$V$2:INDIRECT("$V$"&amp;0+COUNTA($P$2:$P$61)))+MAX($S$2:$S$61),"")</f>
        <v/>
      </c>
    </row>
    <row r="22" customFormat="false" ht="30.6" hidden="false" customHeight="true" outlineLevel="0" collapsed="false">
      <c r="A22" s="33" t="n">
        <f aca="false">IF(ROW(A22)-4&lt;=Procédure!$K$3,ROW(A22)-4,IF(ROW(A22)-(QUOTIENT(ROW(A22)-4,Procédure!$K$3)*Procédure!$K$3)-4&lt;&gt;0,ROW(A22)-(QUOTIENT(ROW(A22)-4,Procédure!$K$3)*Procédure!$K$3)-4,ROW(A22)-(QUOTIENT(ROW(A22)-4,Procédure!$K$3)*Procédure!$K$3)-4+Procédure!$K$3))</f>
        <v>3</v>
      </c>
      <c r="B22" s="37"/>
      <c r="C22" s="38"/>
      <c r="D22" s="37"/>
      <c r="E22" s="38"/>
      <c r="F22" s="17"/>
      <c r="G22" s="17"/>
      <c r="I22" s="31" t="str">
        <f aca="false">IF(ROW(I22)&lt;=QUOTIENT(COUNTA($P$2:$P$61)-COUNTBLANK($P$2:$P$61),2)+MOD(COUNTA($P$2:$P$61)-COUNTBLANK($P$2:$P$61),2)+2,IF(ROW(I22)&lt;&gt;3,I21+2,1),"")</f>
        <v/>
      </c>
      <c r="J22" s="1" t="str">
        <f aca="false">IF(I22&lt;&gt;"",SUM(_xlfn.IFNA(INDEX($P$2:$P$61,MATCH(I22,$S$2:$S$61,0),1),0),_xlfn.IFNA(INDEX($P$2:$P$61,MATCH(I22,$W$2:$W$61,0),1),0)),"")</f>
        <v/>
      </c>
      <c r="K22" s="1" t="str">
        <f aca="false">_xlfn.IFNA(INDEX(Équipe!$B$3:$B$62,MATCH(J22,Équipe!$A$3:$A$62,0),1),"")</f>
        <v/>
      </c>
      <c r="L22" s="1" t="str">
        <f aca="false">IF(N22&lt;&gt;"",SUM(_xlfn.IFNA(INDEX($P$2:$P$61,MATCH(N22,$S$2:$S$61,0),1),0),_xlfn.IFNA(INDEX($P$2:$P$61,MATCH(N22,$W$2:$W$61,0),1),0)),"")</f>
        <v/>
      </c>
      <c r="M22" s="1" t="str">
        <f aca="false">_xlfn.IFNA(INDEX(Équipe!$B$3:$B$62,MATCH(L22,Équipe!$A$3:$A$62,0),1),"")</f>
        <v/>
      </c>
      <c r="N22" s="31" t="str">
        <f aca="false">IF(ROW(N22)&lt;=QUOTIENT(COUNTA($P$2:$P$61)-COUNTBLANK($P$2:$P$61),2)+MOD(COUNTA($P$2:$P$61)-COUNTBLANK($P$2:$P$61),2)+2,I22+1,"")</f>
        <v/>
      </c>
      <c r="P22" s="28" t="str">
        <f aca="false">IF(Équipe!$B23&lt;&gt;0,Équipe!$A23,"")</f>
        <v/>
      </c>
      <c r="Q22" s="28" t="str">
        <f aca="false">IF(SUM(_xlfn.IFNA(INDEX('Mène 1'!$F$5:$F$34,MATCH($P22,'Mène 1'!$B$5:$B$34,0),1),0) , _xlfn.IFNA(INDEX('Mène 1'!$G$5:$G$34,MATCH($P22,'Mène 1'!$D$5:$D$34,0),1),0))=13,$P22,"")</f>
        <v/>
      </c>
      <c r="R22" s="28" t="str">
        <f aca="true">IF(AND(Équipe!$B23&lt;&gt;0,'Mène 2'!Q22&lt;&gt;""),RAND(),"")</f>
        <v/>
      </c>
      <c r="S22" s="28" t="str">
        <f aca="true">IF(AND(Équipe!$B23&lt;&gt;0,$Q22&lt;&gt;""),RANK($R22,$R$2:INDIRECT("$R$"&amp;0+COUNTA($P$2:$P$61))),"")</f>
        <v/>
      </c>
      <c r="U22" s="28" t="str">
        <f aca="false">IF(SUM(_xlfn.IFNA(INDEX('Mène 1'!$F$5:$F$34,MATCH($P22,'Mène 1'!$B$5:$B$34,0),1),0) , _xlfn.IFNA(INDEX('Mène 1'!$G$5:$G$34,MATCH($P22,'Mène 1'!$D$5:$D$34,0),1),0))&lt;&gt;13,$P22,"")</f>
        <v/>
      </c>
      <c r="V22" s="28" t="str">
        <f aca="true">IF(AND(Équipe!$B23&lt;&gt;0,'Mène 2'!U22&lt;&gt;""),RAND(),"")</f>
        <v/>
      </c>
      <c r="W22" s="28" t="str">
        <f aca="true">IF( AND(Équipe!$B23&lt;&gt;0,$U22&lt;&gt;""),RANK($V22,$V$2:INDIRECT("$V$"&amp;0+COUNTA($P$2:$P$61)))+MAX($S$2:$S$61),"")</f>
        <v/>
      </c>
    </row>
    <row r="23" customFormat="false" ht="30.6" hidden="false" customHeight="true" outlineLevel="0" collapsed="false">
      <c r="A23" s="33" t="n">
        <f aca="false">IF(ROW(A23)-4&lt;=Procédure!$K$3,ROW(A23)-4,IF(ROW(A23)-(QUOTIENT(ROW(A23)-4,Procédure!$K$3)*Procédure!$K$3)-4&lt;&gt;0,ROW(A23)-(QUOTIENT(ROW(A23)-4,Procédure!$K$3)*Procédure!$K$3)-4,ROW(A23)-(QUOTIENT(ROW(A23)-4,Procédure!$K$3)*Procédure!$K$3)-4+Procédure!$K$3))</f>
        <v>4</v>
      </c>
      <c r="B23" s="37"/>
      <c r="C23" s="38"/>
      <c r="D23" s="37"/>
      <c r="E23" s="38"/>
      <c r="F23" s="17"/>
      <c r="G23" s="17"/>
      <c r="I23" s="31" t="str">
        <f aca="false">IF(ROW(I23)&lt;=QUOTIENT(COUNTA($P$2:$P$61)-COUNTBLANK($P$2:$P$61),2)+MOD(COUNTA($P$2:$P$61)-COUNTBLANK($P$2:$P$61),2)+2,IF(ROW(I23)&lt;&gt;3,I22+2,1),"")</f>
        <v/>
      </c>
      <c r="J23" s="1" t="str">
        <f aca="false">IF(I23&lt;&gt;"",SUM(_xlfn.IFNA(INDEX($P$2:$P$61,MATCH(I23,$S$2:$S$61,0),1),0),_xlfn.IFNA(INDEX($P$2:$P$61,MATCH(I23,$W$2:$W$61,0),1),0)),"")</f>
        <v/>
      </c>
      <c r="K23" s="1" t="str">
        <f aca="false">_xlfn.IFNA(INDEX(Équipe!$B$3:$B$62,MATCH(J23,Équipe!$A$3:$A$62,0),1),"")</f>
        <v/>
      </c>
      <c r="L23" s="1" t="str">
        <f aca="false">IF(N23&lt;&gt;"",SUM(_xlfn.IFNA(INDEX($P$2:$P$61,MATCH(N23,$S$2:$S$61,0),1),0),_xlfn.IFNA(INDEX($P$2:$P$61,MATCH(N23,$W$2:$W$61,0),1),0)),"")</f>
        <v/>
      </c>
      <c r="M23" s="1" t="str">
        <f aca="false">_xlfn.IFNA(INDEX(Équipe!$B$3:$B$62,MATCH(L23,Équipe!$A$3:$A$62,0),1),"")</f>
        <v/>
      </c>
      <c r="N23" s="31" t="str">
        <f aca="false">IF(ROW(N23)&lt;=QUOTIENT(COUNTA($P$2:$P$61)-COUNTBLANK($P$2:$P$61),2)+MOD(COUNTA($P$2:$P$61)-COUNTBLANK($P$2:$P$61),2)+2,I23+1,"")</f>
        <v/>
      </c>
      <c r="P23" s="28" t="str">
        <f aca="false">IF(Équipe!$B24&lt;&gt;0,Équipe!$A24,"")</f>
        <v/>
      </c>
      <c r="Q23" s="28" t="str">
        <f aca="false">IF(SUM(_xlfn.IFNA(INDEX('Mène 1'!$F$5:$F$34,MATCH($P23,'Mène 1'!$B$5:$B$34,0),1),0) , _xlfn.IFNA(INDEX('Mène 1'!$G$5:$G$34,MATCH($P23,'Mène 1'!$D$5:$D$34,0),1),0))=13,$P23,"")</f>
        <v/>
      </c>
      <c r="R23" s="28" t="str">
        <f aca="true">IF(AND(Équipe!$B24&lt;&gt;0,'Mène 2'!Q23&lt;&gt;""),RAND(),"")</f>
        <v/>
      </c>
      <c r="S23" s="28" t="str">
        <f aca="true">IF(AND(Équipe!$B24&lt;&gt;0,$Q23&lt;&gt;""),RANK($R23,$R$2:INDIRECT("$R$"&amp;0+COUNTA($P$2:$P$61))),"")</f>
        <v/>
      </c>
      <c r="U23" s="28" t="str">
        <f aca="false">IF(SUM(_xlfn.IFNA(INDEX('Mène 1'!$F$5:$F$34,MATCH($P23,'Mène 1'!$B$5:$B$34,0),1),0) , _xlfn.IFNA(INDEX('Mène 1'!$G$5:$G$34,MATCH($P23,'Mène 1'!$D$5:$D$34,0),1),0))&lt;&gt;13,$P23,"")</f>
        <v/>
      </c>
      <c r="V23" s="28" t="str">
        <f aca="true">IF(AND(Équipe!$B24&lt;&gt;0,'Mène 2'!U23&lt;&gt;""),RAND(),"")</f>
        <v/>
      </c>
      <c r="W23" s="28" t="str">
        <f aca="true">IF( AND(Équipe!$B24&lt;&gt;0,$U23&lt;&gt;""),RANK($V23,$V$2:INDIRECT("$V$"&amp;0+COUNTA($P$2:$P$61)))+MAX($S$2:$S$61),"")</f>
        <v/>
      </c>
    </row>
    <row r="24" customFormat="false" ht="30.6" hidden="false" customHeight="true" outlineLevel="0" collapsed="false">
      <c r="A24" s="33" t="n">
        <f aca="false">IF(ROW(A24)-4&lt;=Procédure!$K$3,ROW(A24)-4,IF(ROW(A24)-(QUOTIENT(ROW(A24)-4,Procédure!$K$3)*Procédure!$K$3)-4&lt;&gt;0,ROW(A24)-(QUOTIENT(ROW(A24)-4,Procédure!$K$3)*Procédure!$K$3)-4,ROW(A24)-(QUOTIENT(ROW(A24)-4,Procédure!$K$3)*Procédure!$K$3)-4+Procédure!$K$3))</f>
        <v>5</v>
      </c>
      <c r="B24" s="37"/>
      <c r="C24" s="38"/>
      <c r="D24" s="37"/>
      <c r="E24" s="38"/>
      <c r="F24" s="17"/>
      <c r="G24" s="17"/>
      <c r="I24" s="31" t="str">
        <f aca="false">IF(ROW(I24)&lt;=QUOTIENT(COUNTA($P$2:$P$61)-COUNTBLANK($P$2:$P$61),2)+MOD(COUNTA($P$2:$P$61)-COUNTBLANK($P$2:$P$61),2)+2,IF(ROW(I24)&lt;&gt;3,I23+2,1),"")</f>
        <v/>
      </c>
      <c r="J24" s="1" t="str">
        <f aca="false">IF(I24&lt;&gt;"",SUM(_xlfn.IFNA(INDEX($P$2:$P$61,MATCH(I24,$S$2:$S$61,0),1),0),_xlfn.IFNA(INDEX($P$2:$P$61,MATCH(I24,$W$2:$W$61,0),1),0)),"")</f>
        <v/>
      </c>
      <c r="K24" s="1" t="str">
        <f aca="false">_xlfn.IFNA(INDEX(Équipe!$B$3:$B$62,MATCH(J24,Équipe!$A$3:$A$62,0),1),"")</f>
        <v/>
      </c>
      <c r="L24" s="1" t="str">
        <f aca="false">IF(N24&lt;&gt;"",SUM(_xlfn.IFNA(INDEX($P$2:$P$61,MATCH(N24,$S$2:$S$61,0),1),0),_xlfn.IFNA(INDEX($P$2:$P$61,MATCH(N24,$W$2:$W$61,0),1),0)),"")</f>
        <v/>
      </c>
      <c r="M24" s="1" t="str">
        <f aca="false">_xlfn.IFNA(INDEX(Équipe!$B$3:$B$62,MATCH(L24,Équipe!$A$3:$A$62,0),1),"")</f>
        <v/>
      </c>
      <c r="N24" s="31" t="str">
        <f aca="false">IF(ROW(N24)&lt;=QUOTIENT(COUNTA($P$2:$P$61)-COUNTBLANK($P$2:$P$61),2)+MOD(COUNTA($P$2:$P$61)-COUNTBLANK($P$2:$P$61),2)+2,I24+1,"")</f>
        <v/>
      </c>
      <c r="P24" s="28" t="str">
        <f aca="false">IF(Équipe!$B25&lt;&gt;0,Équipe!$A25,"")</f>
        <v/>
      </c>
      <c r="Q24" s="28" t="str">
        <f aca="false">IF(SUM(_xlfn.IFNA(INDEX('Mène 1'!$F$5:$F$34,MATCH($P24,'Mène 1'!$B$5:$B$34,0),1),0) , _xlfn.IFNA(INDEX('Mène 1'!$G$5:$G$34,MATCH($P24,'Mène 1'!$D$5:$D$34,0),1),0))=13,$P24,"")</f>
        <v/>
      </c>
      <c r="R24" s="28" t="str">
        <f aca="true">IF(AND(Équipe!$B25&lt;&gt;0,'Mène 2'!Q24&lt;&gt;""),RAND(),"")</f>
        <v/>
      </c>
      <c r="S24" s="28" t="str">
        <f aca="true">IF(AND(Équipe!$B25&lt;&gt;0,$Q24&lt;&gt;""),RANK($R24,$R$2:INDIRECT("$R$"&amp;0+COUNTA($P$2:$P$61))),"")</f>
        <v/>
      </c>
      <c r="U24" s="28" t="str">
        <f aca="false">IF(SUM(_xlfn.IFNA(INDEX('Mène 1'!$F$5:$F$34,MATCH($P24,'Mène 1'!$B$5:$B$34,0),1),0) , _xlfn.IFNA(INDEX('Mène 1'!$G$5:$G$34,MATCH($P24,'Mène 1'!$D$5:$D$34,0),1),0))&lt;&gt;13,$P24,"")</f>
        <v/>
      </c>
      <c r="V24" s="28" t="str">
        <f aca="true">IF(AND(Équipe!$B25&lt;&gt;0,'Mène 2'!U24&lt;&gt;""),RAND(),"")</f>
        <v/>
      </c>
      <c r="W24" s="28" t="str">
        <f aca="true">IF( AND(Équipe!$B25&lt;&gt;0,$U24&lt;&gt;""),RANK($V24,$V$2:INDIRECT("$V$"&amp;0+COUNTA($P$2:$P$61)))+MAX($S$2:$S$61),"")</f>
        <v/>
      </c>
    </row>
    <row r="25" customFormat="false" ht="30.6" hidden="false" customHeight="true" outlineLevel="0" collapsed="false">
      <c r="A25" s="33" t="n">
        <f aca="false">IF(ROW(A25)-4&lt;=Procédure!$K$3,ROW(A25)-4,IF(ROW(A25)-(QUOTIENT(ROW(A25)-4,Procédure!$K$3)*Procédure!$K$3)-4&lt;&gt;0,ROW(A25)-(QUOTIENT(ROW(A25)-4,Procédure!$K$3)*Procédure!$K$3)-4,ROW(A25)-(QUOTIENT(ROW(A25)-4,Procédure!$K$3)*Procédure!$K$3)-4+Procédure!$K$3))</f>
        <v>6</v>
      </c>
      <c r="B25" s="37"/>
      <c r="C25" s="38"/>
      <c r="D25" s="37"/>
      <c r="E25" s="38"/>
      <c r="F25" s="17"/>
      <c r="G25" s="17"/>
      <c r="I25" s="31" t="str">
        <f aca="false">IF(ROW(I25)&lt;=QUOTIENT(COUNTA($P$2:$P$61)-COUNTBLANK($P$2:$P$61),2)+MOD(COUNTA($P$2:$P$61)-COUNTBLANK($P$2:$P$61),2)+2,IF(ROW(I25)&lt;&gt;3,I24+2,1),"")</f>
        <v/>
      </c>
      <c r="J25" s="1" t="str">
        <f aca="false">IF(I25&lt;&gt;"",SUM(_xlfn.IFNA(INDEX($P$2:$P$61,MATCH(I25,$S$2:$S$61,0),1),0),_xlfn.IFNA(INDEX($P$2:$P$61,MATCH(I25,$W$2:$W$61,0),1),0)),"")</f>
        <v/>
      </c>
      <c r="K25" s="1" t="str">
        <f aca="false">_xlfn.IFNA(INDEX(Équipe!$B$3:$B$62,MATCH(J25,Équipe!$A$3:$A$62,0),1),"")</f>
        <v/>
      </c>
      <c r="L25" s="1" t="str">
        <f aca="false">IF(N25&lt;&gt;"",SUM(_xlfn.IFNA(INDEX($P$2:$P$61,MATCH(N25,$S$2:$S$61,0),1),0),_xlfn.IFNA(INDEX($P$2:$P$61,MATCH(N25,$W$2:$W$61,0),1),0)),"")</f>
        <v/>
      </c>
      <c r="M25" s="1" t="str">
        <f aca="false">_xlfn.IFNA(INDEX(Équipe!$B$3:$B$62,MATCH(L25,Équipe!$A$3:$A$62,0),1),"")</f>
        <v/>
      </c>
      <c r="N25" s="31" t="str">
        <f aca="false">IF(ROW(N25)&lt;=QUOTIENT(COUNTA($P$2:$P$61)-COUNTBLANK($P$2:$P$61),2)+MOD(COUNTA($P$2:$P$61)-COUNTBLANK($P$2:$P$61),2)+2,I25+1,"")</f>
        <v/>
      </c>
      <c r="P25" s="28" t="str">
        <f aca="false">IF(Équipe!$B26&lt;&gt;0,Équipe!$A26,"")</f>
        <v/>
      </c>
      <c r="Q25" s="28" t="str">
        <f aca="false">IF(SUM(_xlfn.IFNA(INDEX('Mène 1'!$F$5:$F$34,MATCH($P25,'Mène 1'!$B$5:$B$34,0),1),0) , _xlfn.IFNA(INDEX('Mène 1'!$G$5:$G$34,MATCH($P25,'Mène 1'!$D$5:$D$34,0),1),0))=13,$P25,"")</f>
        <v/>
      </c>
      <c r="R25" s="28" t="str">
        <f aca="true">IF(AND(Équipe!$B26&lt;&gt;0,'Mène 2'!Q25&lt;&gt;""),RAND(),"")</f>
        <v/>
      </c>
      <c r="S25" s="28" t="str">
        <f aca="true">IF(AND(Équipe!$B26&lt;&gt;0,$Q25&lt;&gt;""),RANK($R25,$R$2:INDIRECT("$R$"&amp;0+COUNTA($P$2:$P$61))),"")</f>
        <v/>
      </c>
      <c r="U25" s="28" t="str">
        <f aca="false">IF(SUM(_xlfn.IFNA(INDEX('Mène 1'!$F$5:$F$34,MATCH($P25,'Mène 1'!$B$5:$B$34,0),1),0) , _xlfn.IFNA(INDEX('Mène 1'!$G$5:$G$34,MATCH($P25,'Mène 1'!$D$5:$D$34,0),1),0))&lt;&gt;13,$P25,"")</f>
        <v/>
      </c>
      <c r="V25" s="28" t="str">
        <f aca="true">IF(AND(Équipe!$B26&lt;&gt;0,'Mène 2'!U25&lt;&gt;""),RAND(),"")</f>
        <v/>
      </c>
      <c r="W25" s="28" t="str">
        <f aca="true">IF( AND(Équipe!$B26&lt;&gt;0,$U25&lt;&gt;""),RANK($V25,$V$2:INDIRECT("$V$"&amp;0+COUNTA($P$2:$P$61)))+MAX($S$2:$S$61),"")</f>
        <v/>
      </c>
    </row>
    <row r="26" customFormat="false" ht="30.6" hidden="false" customHeight="true" outlineLevel="0" collapsed="false">
      <c r="A26" s="33" t="n">
        <f aca="false">IF(ROW(A26)-4&lt;=Procédure!$K$3,ROW(A26)-4,IF(ROW(A26)-(QUOTIENT(ROW(A26)-4,Procédure!$K$3)*Procédure!$K$3)-4&lt;&gt;0,ROW(A26)-(QUOTIENT(ROW(A26)-4,Procédure!$K$3)*Procédure!$K$3)-4,ROW(A26)-(QUOTIENT(ROW(A26)-4,Procédure!$K$3)*Procédure!$K$3)-4+Procédure!$K$3))</f>
        <v>7</v>
      </c>
      <c r="B26" s="37"/>
      <c r="C26" s="38"/>
      <c r="D26" s="37"/>
      <c r="E26" s="38"/>
      <c r="F26" s="17"/>
      <c r="G26" s="17"/>
      <c r="I26" s="31" t="str">
        <f aca="false">IF(ROW(I26)&lt;=QUOTIENT(COUNTA($P$2:$P$61)-COUNTBLANK($P$2:$P$61),2)+MOD(COUNTA($P$2:$P$61)-COUNTBLANK($P$2:$P$61),2)+2,IF(ROW(I26)&lt;&gt;3,I25+2,1),"")</f>
        <v/>
      </c>
      <c r="J26" s="1" t="str">
        <f aca="false">IF(I26&lt;&gt;"",SUM(_xlfn.IFNA(INDEX($P$2:$P$61,MATCH(I26,$S$2:$S$61,0),1),0),_xlfn.IFNA(INDEX($P$2:$P$61,MATCH(I26,$W$2:$W$61,0),1),0)),"")</f>
        <v/>
      </c>
      <c r="K26" s="1" t="str">
        <f aca="false">_xlfn.IFNA(INDEX(Équipe!$B$3:$B$62,MATCH(J26,Équipe!$A$3:$A$62,0),1),"")</f>
        <v/>
      </c>
      <c r="L26" s="1" t="str">
        <f aca="false">IF(N26&lt;&gt;"",SUM(_xlfn.IFNA(INDEX($P$2:$P$61,MATCH(N26,$S$2:$S$61,0),1),0),_xlfn.IFNA(INDEX($P$2:$P$61,MATCH(N26,$W$2:$W$61,0),1),0)),"")</f>
        <v/>
      </c>
      <c r="M26" s="1" t="str">
        <f aca="false">_xlfn.IFNA(INDEX(Équipe!$B$3:$B$62,MATCH(L26,Équipe!$A$3:$A$62,0),1),"")</f>
        <v/>
      </c>
      <c r="N26" s="31" t="str">
        <f aca="false">IF(ROW(N26)&lt;=QUOTIENT(COUNTA($P$2:$P$61)-COUNTBLANK($P$2:$P$61),2)+MOD(COUNTA($P$2:$P$61)-COUNTBLANK($P$2:$P$61),2)+2,I26+1,"")</f>
        <v/>
      </c>
      <c r="P26" s="28" t="str">
        <f aca="false">IF(Équipe!$B27&lt;&gt;0,Équipe!$A27,"")</f>
        <v/>
      </c>
      <c r="Q26" s="28" t="str">
        <f aca="false">IF(SUM(_xlfn.IFNA(INDEX('Mène 1'!$F$5:$F$34,MATCH($P26,'Mène 1'!$B$5:$B$34,0),1),0) , _xlfn.IFNA(INDEX('Mène 1'!$G$5:$G$34,MATCH($P26,'Mène 1'!$D$5:$D$34,0),1),0))=13,$P26,"")</f>
        <v/>
      </c>
      <c r="R26" s="28" t="str">
        <f aca="true">IF(AND(Équipe!$B27&lt;&gt;0,'Mène 2'!Q26&lt;&gt;""),RAND(),"")</f>
        <v/>
      </c>
      <c r="S26" s="28" t="str">
        <f aca="true">IF(AND(Équipe!$B27&lt;&gt;0,$Q26&lt;&gt;""),RANK($R26,$R$2:INDIRECT("$R$"&amp;0+COUNTA($P$2:$P$61))),"")</f>
        <v/>
      </c>
      <c r="U26" s="28" t="str">
        <f aca="false">IF(SUM(_xlfn.IFNA(INDEX('Mène 1'!$F$5:$F$34,MATCH($P26,'Mène 1'!$B$5:$B$34,0),1),0) , _xlfn.IFNA(INDEX('Mène 1'!$G$5:$G$34,MATCH($P26,'Mène 1'!$D$5:$D$34,0),1),0))&lt;&gt;13,$P26,"")</f>
        <v/>
      </c>
      <c r="V26" s="28" t="str">
        <f aca="true">IF(AND(Équipe!$B27&lt;&gt;0,'Mène 2'!U26&lt;&gt;""),RAND(),"")</f>
        <v/>
      </c>
      <c r="W26" s="28" t="str">
        <f aca="true">IF( AND(Équipe!$B27&lt;&gt;0,$U26&lt;&gt;""),RANK($V26,$V$2:INDIRECT("$V$"&amp;0+COUNTA($P$2:$P$61)))+MAX($S$2:$S$61),"")</f>
        <v/>
      </c>
    </row>
    <row r="27" customFormat="false" ht="30.6" hidden="false" customHeight="true" outlineLevel="0" collapsed="false">
      <c r="A27" s="33" t="n">
        <f aca="false">IF(ROW(A27)-4&lt;=Procédure!$K$3,ROW(A27)-4,IF(ROW(A27)-(QUOTIENT(ROW(A27)-4,Procédure!$K$3)*Procédure!$K$3)-4&lt;&gt;0,ROW(A27)-(QUOTIENT(ROW(A27)-4,Procédure!$K$3)*Procédure!$K$3)-4,ROW(A27)-(QUOTIENT(ROW(A27)-4,Procédure!$K$3)*Procédure!$K$3)-4+Procédure!$K$3))</f>
        <v>8</v>
      </c>
      <c r="B27" s="37"/>
      <c r="C27" s="38"/>
      <c r="D27" s="37"/>
      <c r="E27" s="38"/>
      <c r="F27" s="17"/>
      <c r="G27" s="17"/>
      <c r="I27" s="31" t="str">
        <f aca="false">IF(ROW(I27)&lt;=QUOTIENT(COUNTA($P$2:$P$61)-COUNTBLANK($P$2:$P$61),2)+MOD(COUNTA($P$2:$P$61)-COUNTBLANK($P$2:$P$61),2)+2,IF(ROW(I27)&lt;&gt;3,I26+2,1),"")</f>
        <v/>
      </c>
      <c r="J27" s="1" t="str">
        <f aca="false">IF(I27&lt;&gt;"",SUM(_xlfn.IFNA(INDEX($P$2:$P$61,MATCH(I27,$S$2:$S$61,0),1),0),_xlfn.IFNA(INDEX($P$2:$P$61,MATCH(I27,$W$2:$W$61,0),1),0)),"")</f>
        <v/>
      </c>
      <c r="K27" s="1" t="str">
        <f aca="false">_xlfn.IFNA(INDEX(Équipe!$B$3:$B$62,MATCH(J27,Équipe!$A$3:$A$62,0),1),"")</f>
        <v/>
      </c>
      <c r="L27" s="1" t="str">
        <f aca="false">IF(N27&lt;&gt;"",SUM(_xlfn.IFNA(INDEX($P$2:$P$61,MATCH(N27,$S$2:$S$61,0),1),0),_xlfn.IFNA(INDEX($P$2:$P$61,MATCH(N27,$W$2:$W$61,0),1),0)),"")</f>
        <v/>
      </c>
      <c r="M27" s="1" t="str">
        <f aca="false">_xlfn.IFNA(INDEX(Équipe!$B$3:$B$62,MATCH(L27,Équipe!$A$3:$A$62,0),1),"")</f>
        <v/>
      </c>
      <c r="N27" s="31" t="str">
        <f aca="false">IF(ROW(N27)&lt;=QUOTIENT(COUNTA($P$2:$P$61)-COUNTBLANK($P$2:$P$61),2)+MOD(COUNTA($P$2:$P$61)-COUNTBLANK($P$2:$P$61),2)+2,I27+1,"")</f>
        <v/>
      </c>
      <c r="P27" s="28" t="str">
        <f aca="false">IF(Équipe!$B28&lt;&gt;0,Équipe!$A28,"")</f>
        <v/>
      </c>
      <c r="Q27" s="28" t="str">
        <f aca="false">IF(SUM(_xlfn.IFNA(INDEX('Mène 1'!$F$5:$F$34,MATCH($P27,'Mène 1'!$B$5:$B$34,0),1),0) , _xlfn.IFNA(INDEX('Mène 1'!$G$5:$G$34,MATCH($P27,'Mène 1'!$D$5:$D$34,0),1),0))=13,$P27,"")</f>
        <v/>
      </c>
      <c r="R27" s="28" t="str">
        <f aca="true">IF(AND(Équipe!$B28&lt;&gt;0,'Mène 2'!Q27&lt;&gt;""),RAND(),"")</f>
        <v/>
      </c>
      <c r="S27" s="28" t="str">
        <f aca="true">IF(AND(Équipe!$B28&lt;&gt;0,$Q27&lt;&gt;""),RANK($R27,$R$2:INDIRECT("$R$"&amp;0+COUNTA($P$2:$P$61))),"")</f>
        <v/>
      </c>
      <c r="U27" s="28" t="str">
        <f aca="false">IF(SUM(_xlfn.IFNA(INDEX('Mène 1'!$F$5:$F$34,MATCH($P27,'Mène 1'!$B$5:$B$34,0),1),0) , _xlfn.IFNA(INDEX('Mène 1'!$G$5:$G$34,MATCH($P27,'Mène 1'!$D$5:$D$34,0),1),0))&lt;&gt;13,$P27,"")</f>
        <v/>
      </c>
      <c r="V27" s="28" t="str">
        <f aca="true">IF(AND(Équipe!$B28&lt;&gt;0,'Mène 2'!U27&lt;&gt;""),RAND(),"")</f>
        <v/>
      </c>
      <c r="W27" s="28" t="str">
        <f aca="true">IF( AND(Équipe!$B28&lt;&gt;0,$U27&lt;&gt;""),RANK($V27,$V$2:INDIRECT("$V$"&amp;0+COUNTA($P$2:$P$61)))+MAX($S$2:$S$61),"")</f>
        <v/>
      </c>
    </row>
    <row r="28" customFormat="false" ht="30.6" hidden="false" customHeight="true" outlineLevel="0" collapsed="false">
      <c r="A28" s="33" t="n">
        <f aca="false">IF(ROW(A28)-4&lt;=Procédure!$K$3,ROW(A28)-4,IF(ROW(A28)-(QUOTIENT(ROW(A28)-4,Procédure!$K$3)*Procédure!$K$3)-4&lt;&gt;0,ROW(A28)-(QUOTIENT(ROW(A28)-4,Procédure!$K$3)*Procédure!$K$3)-4,ROW(A28)-(QUOTIENT(ROW(A28)-4,Procédure!$K$3)*Procédure!$K$3)-4+Procédure!$K$3))</f>
        <v>9</v>
      </c>
      <c r="B28" s="37"/>
      <c r="C28" s="38"/>
      <c r="D28" s="37"/>
      <c r="E28" s="38"/>
      <c r="F28" s="17"/>
      <c r="G28" s="17"/>
      <c r="I28" s="31" t="str">
        <f aca="false">IF(ROW(I28)&lt;=QUOTIENT(COUNTA($P$2:$P$61)-COUNTBLANK($P$2:$P$61),2)+MOD(COUNTA($P$2:$P$61)-COUNTBLANK($P$2:$P$61),2)+2,IF(ROW(I28)&lt;&gt;3,I27+2,1),"")</f>
        <v/>
      </c>
      <c r="J28" s="1" t="str">
        <f aca="false">IF(I28&lt;&gt;"",SUM(_xlfn.IFNA(INDEX($P$2:$P$61,MATCH(I28,$S$2:$S$61,0),1),0),_xlfn.IFNA(INDEX($P$2:$P$61,MATCH(I28,$W$2:$W$61,0),1),0)),"")</f>
        <v/>
      </c>
      <c r="K28" s="1" t="str">
        <f aca="false">_xlfn.IFNA(INDEX(Équipe!$B$3:$B$62,MATCH(J28,Équipe!$A$3:$A$62,0),1),"")</f>
        <v/>
      </c>
      <c r="L28" s="1" t="str">
        <f aca="false">IF(N28&lt;&gt;"",SUM(_xlfn.IFNA(INDEX($P$2:$P$61,MATCH(N28,$S$2:$S$61,0),1),0),_xlfn.IFNA(INDEX($P$2:$P$61,MATCH(N28,$W$2:$W$61,0),1),0)),"")</f>
        <v/>
      </c>
      <c r="M28" s="1" t="str">
        <f aca="false">_xlfn.IFNA(INDEX(Équipe!$B$3:$B$62,MATCH(L28,Équipe!$A$3:$A$62,0),1),"")</f>
        <v/>
      </c>
      <c r="N28" s="31" t="str">
        <f aca="false">IF(ROW(N28)&lt;=QUOTIENT(COUNTA($P$2:$P$61)-COUNTBLANK($P$2:$P$61),2)+MOD(COUNTA($P$2:$P$61)-COUNTBLANK($P$2:$P$61),2)+2,I28+1,"")</f>
        <v/>
      </c>
      <c r="P28" s="28" t="str">
        <f aca="false">IF(Équipe!$B29&lt;&gt;0,Équipe!$A29,"")</f>
        <v/>
      </c>
      <c r="Q28" s="28" t="str">
        <f aca="false">IF(SUM(_xlfn.IFNA(INDEX('Mène 1'!$F$5:$F$34,MATCH($P28,'Mène 1'!$B$5:$B$34,0),1),0) , _xlfn.IFNA(INDEX('Mène 1'!$G$5:$G$34,MATCH($P28,'Mène 1'!$D$5:$D$34,0),1),0))=13,$P28,"")</f>
        <v/>
      </c>
      <c r="R28" s="28" t="str">
        <f aca="true">IF(AND(Équipe!$B29&lt;&gt;0,'Mène 2'!Q28&lt;&gt;""),RAND(),"")</f>
        <v/>
      </c>
      <c r="S28" s="28" t="str">
        <f aca="true">IF(AND(Équipe!$B29&lt;&gt;0,$Q28&lt;&gt;""),RANK($R28,$R$2:INDIRECT("$R$"&amp;0+COUNTA($P$2:$P$61))),"")</f>
        <v/>
      </c>
      <c r="U28" s="28" t="str">
        <f aca="false">IF(SUM(_xlfn.IFNA(INDEX('Mène 1'!$F$5:$F$34,MATCH($P28,'Mène 1'!$B$5:$B$34,0),1),0) , _xlfn.IFNA(INDEX('Mène 1'!$G$5:$G$34,MATCH($P28,'Mène 1'!$D$5:$D$34,0),1),0))&lt;&gt;13,$P28,"")</f>
        <v/>
      </c>
      <c r="V28" s="28" t="str">
        <f aca="true">IF(AND(Équipe!$B29&lt;&gt;0,'Mène 2'!U28&lt;&gt;""),RAND(),"")</f>
        <v/>
      </c>
      <c r="W28" s="28" t="str">
        <f aca="true">IF( AND(Équipe!$B29&lt;&gt;0,$U28&lt;&gt;""),RANK($V28,$V$2:INDIRECT("$V$"&amp;0+COUNTA($P$2:$P$61)))+MAX($S$2:$S$61),"")</f>
        <v/>
      </c>
    </row>
    <row r="29" customFormat="false" ht="30.6" hidden="false" customHeight="true" outlineLevel="0" collapsed="false">
      <c r="A29" s="33" t="n">
        <f aca="false">IF(ROW(A29)-4&lt;=Procédure!$K$3,ROW(A29)-4,IF(ROW(A29)-(QUOTIENT(ROW(A29)-4,Procédure!$K$3)*Procédure!$K$3)-4&lt;&gt;0,ROW(A29)-(QUOTIENT(ROW(A29)-4,Procédure!$K$3)*Procédure!$K$3)-4,ROW(A29)-(QUOTIENT(ROW(A29)-4,Procédure!$K$3)*Procédure!$K$3)-4+Procédure!$K$3))</f>
        <v>10</v>
      </c>
      <c r="B29" s="37"/>
      <c r="C29" s="38"/>
      <c r="D29" s="37"/>
      <c r="E29" s="38"/>
      <c r="F29" s="17"/>
      <c r="G29" s="17"/>
      <c r="I29" s="31" t="str">
        <f aca="false">IF(ROW(I29)&lt;=QUOTIENT(COUNTA($P$2:$P$61)-COUNTBLANK($P$2:$P$61),2)+MOD(COUNTA($P$2:$P$61)-COUNTBLANK($P$2:$P$61),2)+2,IF(ROW(I29)&lt;&gt;3,I28+2,1),"")</f>
        <v/>
      </c>
      <c r="J29" s="1" t="str">
        <f aca="false">IF(I29&lt;&gt;"",SUM(_xlfn.IFNA(INDEX($P$2:$P$61,MATCH(I29,$S$2:$S$61,0),1),0),_xlfn.IFNA(INDEX($P$2:$P$61,MATCH(I29,$W$2:$W$61,0),1),0)),"")</f>
        <v/>
      </c>
      <c r="K29" s="1" t="str">
        <f aca="false">_xlfn.IFNA(INDEX(Équipe!$B$3:$B$62,MATCH(J29,Équipe!$A$3:$A$62,0),1),"")</f>
        <v/>
      </c>
      <c r="L29" s="1" t="str">
        <f aca="false">IF(N29&lt;&gt;"",SUM(_xlfn.IFNA(INDEX($P$2:$P$61,MATCH(N29,$S$2:$S$61,0),1),0),_xlfn.IFNA(INDEX($P$2:$P$61,MATCH(N29,$W$2:$W$61,0),1),0)),"")</f>
        <v/>
      </c>
      <c r="M29" s="1" t="str">
        <f aca="false">_xlfn.IFNA(INDEX(Équipe!$B$3:$B$62,MATCH(L29,Équipe!$A$3:$A$62,0),1),"")</f>
        <v/>
      </c>
      <c r="N29" s="31" t="str">
        <f aca="false">IF(ROW(N29)&lt;=QUOTIENT(COUNTA($P$2:$P$61)-COUNTBLANK($P$2:$P$61),2)+MOD(COUNTA($P$2:$P$61)-COUNTBLANK($P$2:$P$61),2)+2,I29+1,"")</f>
        <v/>
      </c>
      <c r="P29" s="28" t="str">
        <f aca="false">IF(Équipe!$B30&lt;&gt;0,Équipe!$A30,"")</f>
        <v/>
      </c>
      <c r="Q29" s="28" t="str">
        <f aca="false">IF(SUM(_xlfn.IFNA(INDEX('Mène 1'!$F$5:$F$34,MATCH($P29,'Mène 1'!$B$5:$B$34,0),1),0) , _xlfn.IFNA(INDEX('Mène 1'!$G$5:$G$34,MATCH($P29,'Mène 1'!$D$5:$D$34,0),1),0))=13,$P29,"")</f>
        <v/>
      </c>
      <c r="R29" s="28" t="str">
        <f aca="true">IF(AND(Équipe!$B30&lt;&gt;0,'Mène 2'!Q29&lt;&gt;""),RAND(),"")</f>
        <v/>
      </c>
      <c r="S29" s="28" t="str">
        <f aca="true">IF(AND(Équipe!$B30&lt;&gt;0,$Q29&lt;&gt;""),RANK($R29,$R$2:INDIRECT("$R$"&amp;0+COUNTA($P$2:$P$61))),"")</f>
        <v/>
      </c>
      <c r="U29" s="28" t="str">
        <f aca="false">IF(SUM(_xlfn.IFNA(INDEX('Mène 1'!$F$5:$F$34,MATCH($P29,'Mène 1'!$B$5:$B$34,0),1),0) , _xlfn.IFNA(INDEX('Mène 1'!$G$5:$G$34,MATCH($P29,'Mène 1'!$D$5:$D$34,0),1),0))&lt;&gt;13,$P29,"")</f>
        <v/>
      </c>
      <c r="V29" s="28" t="str">
        <f aca="true">IF(AND(Équipe!$B30&lt;&gt;0,'Mène 2'!U29&lt;&gt;""),RAND(),"")</f>
        <v/>
      </c>
      <c r="W29" s="28" t="str">
        <f aca="true">IF( AND(Équipe!$B30&lt;&gt;0,$U29&lt;&gt;""),RANK($V29,$V$2:INDIRECT("$V$"&amp;0+COUNTA($P$2:$P$61)))+MAX($S$2:$S$61),"")</f>
        <v/>
      </c>
    </row>
    <row r="30" customFormat="false" ht="30.6" hidden="false" customHeight="true" outlineLevel="0" collapsed="false">
      <c r="A30" s="33" t="n">
        <f aca="false">IF(ROW(A30)-4&lt;=Procédure!$K$3,ROW(A30)-4,IF(ROW(A30)-(QUOTIENT(ROW(A30)-4,Procédure!$K$3)*Procédure!$K$3)-4&lt;&gt;0,ROW(A30)-(QUOTIENT(ROW(A30)-4,Procédure!$K$3)*Procédure!$K$3)-4,ROW(A30)-(QUOTIENT(ROW(A30)-4,Procédure!$K$3)*Procédure!$K$3)-4+Procédure!$K$3))</f>
        <v>11</v>
      </c>
      <c r="B30" s="37"/>
      <c r="C30" s="38"/>
      <c r="D30" s="37"/>
      <c r="E30" s="38"/>
      <c r="F30" s="17"/>
      <c r="G30" s="17"/>
      <c r="I30" s="31" t="str">
        <f aca="false">IF(ROW(I30)&lt;=QUOTIENT(COUNTA($P$2:$P$61)-COUNTBLANK($P$2:$P$61),2)+MOD(COUNTA($P$2:$P$61)-COUNTBLANK($P$2:$P$61),2)+2,IF(ROW(I30)&lt;&gt;3,I29+2,1),"")</f>
        <v/>
      </c>
      <c r="J30" s="1" t="str">
        <f aca="false">IF(I30&lt;&gt;"",SUM(_xlfn.IFNA(INDEX($P$2:$P$61,MATCH(I30,$S$2:$S$61,0),1),0),_xlfn.IFNA(INDEX($P$2:$P$61,MATCH(I30,$W$2:$W$61,0),1),0)),"")</f>
        <v/>
      </c>
      <c r="K30" s="1" t="str">
        <f aca="false">_xlfn.IFNA(INDEX(Équipe!$B$3:$B$62,MATCH(J30,Équipe!$A$3:$A$62,0),1),"")</f>
        <v/>
      </c>
      <c r="L30" s="1" t="str">
        <f aca="false">IF(N30&lt;&gt;"",SUM(_xlfn.IFNA(INDEX($P$2:$P$61,MATCH(N30,$S$2:$S$61,0),1),0),_xlfn.IFNA(INDEX($P$2:$P$61,MATCH(N30,$W$2:$W$61,0),1),0)),"")</f>
        <v/>
      </c>
      <c r="M30" s="1" t="str">
        <f aca="false">_xlfn.IFNA(INDEX(Équipe!$B$3:$B$62,MATCH(L30,Équipe!$A$3:$A$62,0),1),"")</f>
        <v/>
      </c>
      <c r="N30" s="31" t="str">
        <f aca="false">IF(ROW(N30)&lt;=QUOTIENT(COUNTA($P$2:$P$61)-COUNTBLANK($P$2:$P$61),2)+MOD(COUNTA($P$2:$P$61)-COUNTBLANK($P$2:$P$61),2)+2,I30+1,"")</f>
        <v/>
      </c>
      <c r="P30" s="28" t="str">
        <f aca="false">IF(Équipe!$B31&lt;&gt;0,Équipe!$A31,"")</f>
        <v/>
      </c>
      <c r="Q30" s="28" t="str">
        <f aca="false">IF(SUM(_xlfn.IFNA(INDEX('Mène 1'!$F$5:$F$34,MATCH($P30,'Mène 1'!$B$5:$B$34,0),1),0) , _xlfn.IFNA(INDEX('Mène 1'!$G$5:$G$34,MATCH($P30,'Mène 1'!$D$5:$D$34,0),1),0))=13,$P30,"")</f>
        <v/>
      </c>
      <c r="R30" s="28" t="str">
        <f aca="true">IF(AND(Équipe!$B31&lt;&gt;0,'Mène 2'!Q30&lt;&gt;""),RAND(),"")</f>
        <v/>
      </c>
      <c r="S30" s="28" t="str">
        <f aca="true">IF(AND(Équipe!$B31&lt;&gt;0,$Q30&lt;&gt;""),RANK($R30,$R$2:INDIRECT("$R$"&amp;0+COUNTA($P$2:$P$61))),"")</f>
        <v/>
      </c>
      <c r="U30" s="28" t="str">
        <f aca="false">IF(SUM(_xlfn.IFNA(INDEX('Mène 1'!$F$5:$F$34,MATCH($P30,'Mène 1'!$B$5:$B$34,0),1),0) , _xlfn.IFNA(INDEX('Mène 1'!$G$5:$G$34,MATCH($P30,'Mène 1'!$D$5:$D$34,0),1),0))&lt;&gt;13,$P30,"")</f>
        <v/>
      </c>
      <c r="V30" s="28" t="str">
        <f aca="true">IF(AND(Équipe!$B31&lt;&gt;0,'Mène 2'!U30&lt;&gt;""),RAND(),"")</f>
        <v/>
      </c>
      <c r="W30" s="28" t="str">
        <f aca="true">IF( AND(Équipe!$B31&lt;&gt;0,$U30&lt;&gt;""),RANK($V30,$V$2:INDIRECT("$V$"&amp;0+COUNTA($P$2:$P$61)))+MAX($S$2:$S$61),"")</f>
        <v/>
      </c>
    </row>
    <row r="31" customFormat="false" ht="30.6" hidden="false" customHeight="true" outlineLevel="0" collapsed="false">
      <c r="A31" s="33" t="n">
        <f aca="false">IF(ROW(A31)-4&lt;=Procédure!$K$3,ROW(A31)-4,IF(ROW(A31)-(QUOTIENT(ROW(A31)-4,Procédure!$K$3)*Procédure!$K$3)-4&lt;&gt;0,ROW(A31)-(QUOTIENT(ROW(A31)-4,Procédure!$K$3)*Procédure!$K$3)-4,ROW(A31)-(QUOTIENT(ROW(A31)-4,Procédure!$K$3)*Procédure!$K$3)-4+Procédure!$K$3))</f>
        <v>12</v>
      </c>
      <c r="B31" s="37"/>
      <c r="C31" s="38"/>
      <c r="D31" s="37"/>
      <c r="E31" s="38"/>
      <c r="F31" s="17"/>
      <c r="G31" s="17"/>
      <c r="I31" s="31" t="str">
        <f aca="false">IF(ROW(I31)&lt;=QUOTIENT(COUNTA($P$2:$P$61)-COUNTBLANK($P$2:$P$61),2)+MOD(COUNTA($P$2:$P$61)-COUNTBLANK($P$2:$P$61),2)+2,IF(ROW(I31)&lt;&gt;3,I30+2,1),"")</f>
        <v/>
      </c>
      <c r="J31" s="1" t="str">
        <f aca="false">IF(I31&lt;&gt;"",SUM(_xlfn.IFNA(INDEX($P$2:$P$61,MATCH(I31,$S$2:$S$61,0),1),0),_xlfn.IFNA(INDEX($P$2:$P$61,MATCH(I31,$W$2:$W$61,0),1),0)),"")</f>
        <v/>
      </c>
      <c r="K31" s="1" t="str">
        <f aca="false">_xlfn.IFNA(INDEX(Équipe!$B$3:$B$62,MATCH(J31,Équipe!$A$3:$A$62,0),1),"")</f>
        <v/>
      </c>
      <c r="L31" s="1" t="str">
        <f aca="false">IF(N31&lt;&gt;"",SUM(_xlfn.IFNA(INDEX($P$2:$P$61,MATCH(N31,$S$2:$S$61,0),1),0),_xlfn.IFNA(INDEX($P$2:$P$61,MATCH(N31,$W$2:$W$61,0),1),0)),"")</f>
        <v/>
      </c>
      <c r="M31" s="1" t="str">
        <f aca="false">_xlfn.IFNA(INDEX(Équipe!$B$3:$B$62,MATCH(L31,Équipe!$A$3:$A$62,0),1),"")</f>
        <v/>
      </c>
      <c r="N31" s="31" t="str">
        <f aca="false">IF(ROW(N31)&lt;=QUOTIENT(COUNTA($P$2:$P$61)-COUNTBLANK($P$2:$P$61),2)+MOD(COUNTA($P$2:$P$61)-COUNTBLANK($P$2:$P$61),2)+2,I31+1,"")</f>
        <v/>
      </c>
      <c r="P31" s="28" t="str">
        <f aca="false">IF(Équipe!$B32&lt;&gt;0,Équipe!$A32,"")</f>
        <v/>
      </c>
      <c r="Q31" s="28" t="str">
        <f aca="false">IF(SUM(_xlfn.IFNA(INDEX('Mène 1'!$F$5:$F$34,MATCH($P31,'Mène 1'!$B$5:$B$34,0),1),0) , _xlfn.IFNA(INDEX('Mène 1'!$G$5:$G$34,MATCH($P31,'Mène 1'!$D$5:$D$34,0),1),0))=13,$P31,"")</f>
        <v/>
      </c>
      <c r="R31" s="28" t="str">
        <f aca="true">IF(AND(Équipe!$B32&lt;&gt;0,'Mène 2'!Q31&lt;&gt;""),RAND(),"")</f>
        <v/>
      </c>
      <c r="S31" s="28" t="str">
        <f aca="true">IF(AND(Équipe!$B32&lt;&gt;0,$Q31&lt;&gt;""),RANK($R31,$R$2:INDIRECT("$R$"&amp;0+COUNTA($P$2:$P$61))),"")</f>
        <v/>
      </c>
      <c r="U31" s="28" t="str">
        <f aca="false">IF(SUM(_xlfn.IFNA(INDEX('Mène 1'!$F$5:$F$34,MATCH($P31,'Mène 1'!$B$5:$B$34,0),1),0) , _xlfn.IFNA(INDEX('Mène 1'!$G$5:$G$34,MATCH($P31,'Mène 1'!$D$5:$D$34,0),1),0))&lt;&gt;13,$P31,"")</f>
        <v/>
      </c>
      <c r="V31" s="28" t="str">
        <f aca="true">IF(AND(Équipe!$B32&lt;&gt;0,'Mène 2'!U31&lt;&gt;""),RAND(),"")</f>
        <v/>
      </c>
      <c r="W31" s="28" t="str">
        <f aca="true">IF( AND(Équipe!$B32&lt;&gt;0,$U31&lt;&gt;""),RANK($V31,$V$2:INDIRECT("$V$"&amp;0+COUNTA($P$2:$P$61)))+MAX($S$2:$S$61),"")</f>
        <v/>
      </c>
    </row>
    <row r="32" customFormat="false" ht="30.6" hidden="false" customHeight="true" outlineLevel="0" collapsed="false">
      <c r="A32" s="33" t="n">
        <f aca="false">IF(ROW(A32)-4&lt;=Procédure!$K$3,ROW(A32)-4,IF(ROW(A32)-(QUOTIENT(ROW(A32)-4,Procédure!$K$3)*Procédure!$K$3)-4&lt;&gt;0,ROW(A32)-(QUOTIENT(ROW(A32)-4,Procédure!$K$3)*Procédure!$K$3)-4,ROW(A32)-(QUOTIENT(ROW(A32)-4,Procédure!$K$3)*Procédure!$K$3)-4+Procédure!$K$3))</f>
        <v>13</v>
      </c>
      <c r="B32" s="37"/>
      <c r="C32" s="38"/>
      <c r="D32" s="37"/>
      <c r="E32" s="38"/>
      <c r="F32" s="17"/>
      <c r="G32" s="17"/>
      <c r="I32" s="31" t="str">
        <f aca="false">IF(ROW(I32)&lt;=QUOTIENT(COUNTA($P$2:$P$61)-COUNTBLANK($P$2:$P$61),2)+MOD(COUNTA($P$2:$P$61)-COUNTBLANK($P$2:$P$61),2)+2,IF(ROW(I32)&lt;&gt;3,I31+2,1),"")</f>
        <v/>
      </c>
      <c r="J32" s="1" t="str">
        <f aca="false">IF(I32&lt;&gt;"",SUM(_xlfn.IFNA(INDEX($P$2:$P$61,MATCH(I32,$S$2:$S$61,0),1),0),_xlfn.IFNA(INDEX($P$2:$P$61,MATCH(I32,$W$2:$W$61,0),1),0)),"")</f>
        <v/>
      </c>
      <c r="K32" s="1" t="str">
        <f aca="false">_xlfn.IFNA(INDEX(Équipe!$B$3:$B$62,MATCH(J32,Équipe!$A$3:$A$62,0),1),"")</f>
        <v/>
      </c>
      <c r="L32" s="1" t="str">
        <f aca="false">IF(N32&lt;&gt;"",SUM(_xlfn.IFNA(INDEX($P$2:$P$61,MATCH(N32,$S$2:$S$61,0),1),0),_xlfn.IFNA(INDEX($P$2:$P$61,MATCH(N32,$W$2:$W$61,0),1),0)),"")</f>
        <v/>
      </c>
      <c r="M32" s="1" t="str">
        <f aca="false">_xlfn.IFNA(INDEX(Équipe!$B$3:$B$62,MATCH(L32,Équipe!$A$3:$A$62,0),1),"")</f>
        <v/>
      </c>
      <c r="N32" s="31" t="str">
        <f aca="false">IF(ROW(N32)&lt;=QUOTIENT(COUNTA($P$2:$P$61)-COUNTBLANK($P$2:$P$61),2)+MOD(COUNTA($P$2:$P$61)-COUNTBLANK($P$2:$P$61),2)+2,I32+1,"")</f>
        <v/>
      </c>
      <c r="P32" s="28" t="str">
        <f aca="false">IF(Équipe!$B33&lt;&gt;0,Équipe!$A33,"")</f>
        <v/>
      </c>
      <c r="Q32" s="28" t="str">
        <f aca="false">IF(SUM(_xlfn.IFNA(INDEX('Mène 1'!$F$5:$F$34,MATCH($P32,'Mène 1'!$B$5:$B$34,0),1),0) , _xlfn.IFNA(INDEX('Mène 1'!$G$5:$G$34,MATCH($P32,'Mène 1'!$D$5:$D$34,0),1),0))=13,$P32,"")</f>
        <v/>
      </c>
      <c r="R32" s="28" t="str">
        <f aca="true">IF(AND(Équipe!$B33&lt;&gt;0,'Mène 2'!Q32&lt;&gt;""),RAND(),"")</f>
        <v/>
      </c>
      <c r="S32" s="28" t="str">
        <f aca="true">IF(AND(Équipe!$B33&lt;&gt;0,$Q32&lt;&gt;""),RANK($R32,$R$2:INDIRECT("$R$"&amp;0+COUNTA($P$2:$P$61))),"")</f>
        <v/>
      </c>
      <c r="U32" s="28" t="str">
        <f aca="false">IF(SUM(_xlfn.IFNA(INDEX('Mène 1'!$F$5:$F$34,MATCH($P32,'Mène 1'!$B$5:$B$34,0),1),0) , _xlfn.IFNA(INDEX('Mène 1'!$G$5:$G$34,MATCH($P32,'Mène 1'!$D$5:$D$34,0),1),0))&lt;&gt;13,$P32,"")</f>
        <v/>
      </c>
      <c r="V32" s="28" t="str">
        <f aca="true">IF(AND(Équipe!$B33&lt;&gt;0,'Mène 2'!U32&lt;&gt;""),RAND(),"")</f>
        <v/>
      </c>
      <c r="W32" s="28" t="str">
        <f aca="true">IF( AND(Équipe!$B33&lt;&gt;0,$U32&lt;&gt;""),RANK($V32,$V$2:INDIRECT("$V$"&amp;0+COUNTA($P$2:$P$61)))+MAX($S$2:$S$61),"")</f>
        <v/>
      </c>
    </row>
    <row r="33" customFormat="false" ht="30.6" hidden="false" customHeight="true" outlineLevel="0" collapsed="false">
      <c r="A33" s="33" t="n">
        <f aca="false">IF(ROW(A33)-4&lt;=Procédure!$K$3,ROW(A33)-4,IF(ROW(A33)-(QUOTIENT(ROW(A33)-4,Procédure!$K$3)*Procédure!$K$3)-4&lt;&gt;0,ROW(A33)-(QUOTIENT(ROW(A33)-4,Procédure!$K$3)*Procédure!$K$3)-4,ROW(A33)-(QUOTIENT(ROW(A33)-4,Procédure!$K$3)*Procédure!$K$3)-4+Procédure!$K$3))</f>
        <v>14</v>
      </c>
      <c r="B33" s="37"/>
      <c r="C33" s="38"/>
      <c r="D33" s="37"/>
      <c r="E33" s="38"/>
      <c r="F33" s="17"/>
      <c r="G33" s="17"/>
      <c r="I33" s="31" t="str">
        <f aca="false">IF(ROW(I33)&lt;=QUOTIENT(COUNTA($P$2:$P$60)-COUNTBLANK($P$2:$P$60),2)+MOD(COUNTA($P$2:$P$60)-COUNTBLANK($P$2:$P$60),2)+2,IF(ROW(I33)&lt;&gt;3,I32+2,1),"")</f>
        <v/>
      </c>
      <c r="N33" s="31" t="str">
        <f aca="false">IF(ROW(N33)&lt;=QUOTIENT(COUNTA($P$2:$P$60)-COUNTBLANK($P$2:$P$60),2)+MOD(COUNTA($P$2:$P$60)-COUNTBLANK($P$2:$P$60),2)+2,I33+1,"")</f>
        <v/>
      </c>
      <c r="P33" s="28" t="str">
        <f aca="false">IF(Équipe!$B34&lt;&gt;0,Équipe!$A34,"")</f>
        <v/>
      </c>
      <c r="Q33" s="28" t="str">
        <f aca="false">IF(SUM(_xlfn.IFNA(INDEX('Mène 1'!$F$5:$F$34,MATCH($P33,'Mène 1'!$B$5:$B$34,0),1),0) , _xlfn.IFNA(INDEX('Mène 1'!$G$5:$G$34,MATCH($P33,'Mène 1'!$D$5:$D$34,0),1),0))=13,$P33,"")</f>
        <v/>
      </c>
      <c r="R33" s="28" t="str">
        <f aca="true">IF(AND(Équipe!$B34&lt;&gt;0,'Mène 2'!Q33&lt;&gt;""),RAND(),"")</f>
        <v/>
      </c>
      <c r="S33" s="28" t="str">
        <f aca="true">IF(AND(Équipe!$B34&lt;&gt;0,$Q33&lt;&gt;""),RANK($R33,$R$2:INDIRECT("$R$"&amp;0+COUNTA($P$2:$P$61))),"")</f>
        <v/>
      </c>
      <c r="U33" s="28" t="str">
        <f aca="false">IF(SUM(_xlfn.IFNA(INDEX('Mène 1'!$F$5:$F$34,MATCH($P33,'Mène 1'!$B$5:$B$34,0),1),0) , _xlfn.IFNA(INDEX('Mène 1'!$G$5:$G$34,MATCH($P33,'Mène 1'!$D$5:$D$34,0),1),0))&lt;&gt;13,$P33,"")</f>
        <v/>
      </c>
      <c r="V33" s="28" t="str">
        <f aca="true">IF(AND(Équipe!$B34&lt;&gt;0,'Mène 2'!U33&lt;&gt;""),RAND(),"")</f>
        <v/>
      </c>
      <c r="W33" s="28" t="str">
        <f aca="true">IF( AND(Équipe!$B34&lt;&gt;0,$U33&lt;&gt;""),RANK($V33,$V$2:INDIRECT("$V$"&amp;0+COUNTA($P$2:$P$61)))+MAX($S$2:$S$61),"")</f>
        <v/>
      </c>
    </row>
    <row r="34" customFormat="false" ht="18.55" hidden="false" customHeight="false" outlineLevel="0" collapsed="false">
      <c r="A34" s="33" t="n">
        <f aca="false">IF(ROW(A34)-4&lt;=Procédure!$K$3,ROW(A34)-4,IF(ROW(A34)-(QUOTIENT(ROW(A34)-4,Procédure!$K$3)*Procédure!$K$3)-4&lt;&gt;0,ROW(A34)-(QUOTIENT(ROW(A34)-4,Procédure!$K$3)*Procédure!$K$3)-4,ROW(A34)-(QUOTIENT(ROW(A34)-4,Procédure!$K$3)*Procédure!$K$3)-4+Procédure!$K$3))</f>
        <v>15</v>
      </c>
      <c r="B34" s="37"/>
      <c r="C34" s="38"/>
      <c r="D34" s="37"/>
      <c r="E34" s="38"/>
      <c r="F34" s="17"/>
      <c r="G34" s="17"/>
      <c r="P34" s="28" t="str">
        <f aca="false">IF(Équipe!$B35&lt;&gt;0,Équipe!$A35,"")</f>
        <v/>
      </c>
      <c r="Q34" s="28" t="str">
        <f aca="false">IF(SUM(_xlfn.IFNA(INDEX('Mène 1'!$F$5:$F$34,MATCH($P34,'Mène 1'!$B$5:$B$34,0),1),0) , _xlfn.IFNA(INDEX('Mène 1'!$G$5:$G$34,MATCH($P34,'Mène 1'!$D$5:$D$34,0),1),0))=13,$P34,"")</f>
        <v/>
      </c>
      <c r="R34" s="28" t="str">
        <f aca="true">IF(AND(Équipe!$B35&lt;&gt;0,'Mène 2'!Q34&lt;&gt;""),RAND(),"")</f>
        <v/>
      </c>
      <c r="S34" s="28" t="str">
        <f aca="true">IF(AND(Équipe!$B35&lt;&gt;0,$Q34&lt;&gt;""),RANK($R34,$R$2:INDIRECT("$R$"&amp;0+COUNTA($P$2:$P$61))),"")</f>
        <v/>
      </c>
      <c r="U34" s="28" t="str">
        <f aca="false">IF(SUM(_xlfn.IFNA(INDEX('Mène 1'!$F$5:$F$34,MATCH($P34,'Mène 1'!$B$5:$B$34,0),1),0) , _xlfn.IFNA(INDEX('Mène 1'!$G$5:$G$34,MATCH($P34,'Mène 1'!$D$5:$D$34,0),1),0))&lt;&gt;13,$P34,"")</f>
        <v/>
      </c>
      <c r="V34" s="28" t="str">
        <f aca="true">IF(AND(Équipe!$B35&lt;&gt;0,'Mène 2'!U34&lt;&gt;""),RAND(),"")</f>
        <v/>
      </c>
      <c r="W34" s="28" t="str">
        <f aca="true">IF( AND(Équipe!$B35&lt;&gt;0,$U34&lt;&gt;""),RANK($V34,$V$2:INDIRECT("$V$"&amp;0+COUNTA($P$2:$P$61)))+MAX($S$2:$S$61),"")</f>
        <v/>
      </c>
    </row>
    <row r="35" customFormat="false" ht="12.8" hidden="false" customHeight="false" outlineLevel="0" collapsed="false">
      <c r="P35" s="28" t="str">
        <f aca="false">IF(Équipe!$B36&lt;&gt;0,Équipe!$A36,"")</f>
        <v/>
      </c>
      <c r="Q35" s="28" t="str">
        <f aca="false">IF(SUM(_xlfn.IFNA(INDEX('Mène 1'!$F$5:$F$34,MATCH($P35,'Mène 1'!$B$5:$B$34,0),1),0) , _xlfn.IFNA(INDEX('Mène 1'!$G$5:$G$34,MATCH($P35,'Mène 1'!$D$5:$D$34,0),1),0))=13,$P35,"")</f>
        <v/>
      </c>
      <c r="R35" s="28" t="str">
        <f aca="true">IF(AND(Équipe!$B36&lt;&gt;0,'Mène 2'!Q35&lt;&gt;""),RAND(),"")</f>
        <v/>
      </c>
      <c r="S35" s="28" t="str">
        <f aca="true">IF(AND(Équipe!$B36&lt;&gt;0,$Q35&lt;&gt;""),RANK($R35,$R$2:INDIRECT("$R$"&amp;0+COUNTA($P$2:$P$61))),"")</f>
        <v/>
      </c>
      <c r="U35" s="28" t="str">
        <f aca="false">IF(SUM(_xlfn.IFNA(INDEX('Mène 1'!$F$5:$F$34,MATCH($P35,'Mène 1'!$B$5:$B$34,0),1),0) , _xlfn.IFNA(INDEX('Mène 1'!$G$5:$G$34,MATCH($P35,'Mène 1'!$D$5:$D$34,0),1),0))&lt;&gt;13,$P35,"")</f>
        <v/>
      </c>
      <c r="V35" s="28" t="str">
        <f aca="true">IF(AND(Équipe!$B36&lt;&gt;0,'Mène 2'!U35&lt;&gt;""),RAND(),"")</f>
        <v/>
      </c>
      <c r="W35" s="28" t="str">
        <f aca="true">IF( AND(Équipe!$B36&lt;&gt;0,$U35&lt;&gt;""),RANK($V35,$V$2:INDIRECT("$V$"&amp;0+COUNTA($P$2:$P$61)))+MAX($S$2:$S$61),"")</f>
        <v/>
      </c>
    </row>
    <row r="36" customFormat="false" ht="12.8" hidden="false" customHeight="false" outlineLevel="0" collapsed="false">
      <c r="P36" s="28" t="str">
        <f aca="false">IF(Équipe!$B37&lt;&gt;0,Équipe!$A37,"")</f>
        <v/>
      </c>
      <c r="Q36" s="28" t="str">
        <f aca="false">IF(SUM(_xlfn.IFNA(INDEX('Mène 1'!$F$5:$F$34,MATCH($P36,'Mène 1'!$B$5:$B$34,0),1),0) , _xlfn.IFNA(INDEX('Mène 1'!$G$5:$G$34,MATCH($P36,'Mène 1'!$D$5:$D$34,0),1),0))=13,$P36,"")</f>
        <v/>
      </c>
      <c r="R36" s="28" t="str">
        <f aca="true">IF(AND(Équipe!$B37&lt;&gt;0,'Mène 2'!Q36&lt;&gt;""),RAND(),"")</f>
        <v/>
      </c>
      <c r="S36" s="28" t="str">
        <f aca="true">IF(AND(Équipe!$B37&lt;&gt;0,$Q36&lt;&gt;""),RANK($R36,$R$2:INDIRECT("$R$"&amp;0+COUNTA($P$2:$P$61))),"")</f>
        <v/>
      </c>
      <c r="U36" s="28" t="str">
        <f aca="false">IF(SUM(_xlfn.IFNA(INDEX('Mène 1'!$F$5:$F$34,MATCH($P36,'Mène 1'!$B$5:$B$34,0),1),0) , _xlfn.IFNA(INDEX('Mène 1'!$G$5:$G$34,MATCH($P36,'Mène 1'!$D$5:$D$34,0),1),0))&lt;&gt;13,$P36,"")</f>
        <v/>
      </c>
      <c r="V36" s="28" t="str">
        <f aca="true">IF(AND(Équipe!$B37&lt;&gt;0,'Mène 2'!U36&lt;&gt;""),RAND(),"")</f>
        <v/>
      </c>
      <c r="W36" s="28" t="str">
        <f aca="true">IF( AND(Équipe!$B37&lt;&gt;0,$U36&lt;&gt;""),RANK($V36,$V$2:INDIRECT("$V$"&amp;0+COUNTA($P$2:$P$61)))+MAX($S$2:$S$61),"")</f>
        <v/>
      </c>
    </row>
    <row r="37" customFormat="false" ht="12.8" hidden="false" customHeight="false" outlineLevel="0" collapsed="false">
      <c r="P37" s="28" t="str">
        <f aca="false">IF(Équipe!$B38&lt;&gt;0,Équipe!$A38,"")</f>
        <v/>
      </c>
      <c r="Q37" s="28" t="str">
        <f aca="false">IF(SUM(_xlfn.IFNA(INDEX('Mène 1'!$F$5:$F$34,MATCH($P37,'Mène 1'!$B$5:$B$34,0),1),0) , _xlfn.IFNA(INDEX('Mène 1'!$G$5:$G$34,MATCH($P37,'Mène 1'!$D$5:$D$34,0),1),0))=13,$P37,"")</f>
        <v/>
      </c>
      <c r="R37" s="28" t="str">
        <f aca="true">IF(AND(Équipe!$B38&lt;&gt;0,'Mène 2'!Q37&lt;&gt;""),RAND(),"")</f>
        <v/>
      </c>
      <c r="S37" s="28" t="str">
        <f aca="true">IF(AND(Équipe!$B38&lt;&gt;0,$Q37&lt;&gt;""),RANK($R37,$R$2:INDIRECT("$R$"&amp;0+COUNTA($P$2:$P$61))),"")</f>
        <v/>
      </c>
      <c r="U37" s="28" t="str">
        <f aca="false">IF(SUM(_xlfn.IFNA(INDEX('Mène 1'!$F$5:$F$34,MATCH($P37,'Mène 1'!$B$5:$B$34,0),1),0) , _xlfn.IFNA(INDEX('Mène 1'!$G$5:$G$34,MATCH($P37,'Mène 1'!$D$5:$D$34,0),1),0))&lt;&gt;13,$P37,"")</f>
        <v/>
      </c>
      <c r="V37" s="28" t="str">
        <f aca="true">IF(AND(Équipe!$B38&lt;&gt;0,'Mène 2'!U37&lt;&gt;""),RAND(),"")</f>
        <v/>
      </c>
      <c r="W37" s="28" t="str">
        <f aca="true">IF( AND(Équipe!$B38&lt;&gt;0,$U37&lt;&gt;""),RANK($V37,$V$2:INDIRECT("$V$"&amp;0+COUNTA($P$2:$P$61)))+MAX($S$2:$S$61),"")</f>
        <v/>
      </c>
    </row>
    <row r="38" customFormat="false" ht="12.8" hidden="false" customHeight="false" outlineLevel="0" collapsed="false">
      <c r="P38" s="28" t="str">
        <f aca="false">IF(Équipe!$B39&lt;&gt;0,Équipe!$A39,"")</f>
        <v/>
      </c>
      <c r="Q38" s="28" t="str">
        <f aca="false">IF(SUM(_xlfn.IFNA(INDEX('Mène 1'!$F$5:$F$34,MATCH($P38,'Mène 1'!$B$5:$B$34,0),1),0) , _xlfn.IFNA(INDEX('Mène 1'!$G$5:$G$34,MATCH($P38,'Mène 1'!$D$5:$D$34,0),1),0))=13,$P38,"")</f>
        <v/>
      </c>
      <c r="R38" s="28" t="str">
        <f aca="true">IF(AND(Équipe!$B39&lt;&gt;0,'Mène 2'!Q38&lt;&gt;""),RAND(),"")</f>
        <v/>
      </c>
      <c r="S38" s="28" t="str">
        <f aca="true">IF(AND(Équipe!$B39&lt;&gt;0,$Q38&lt;&gt;""),RANK($R38,$R$2:INDIRECT("$R$"&amp;0+COUNTA($P$2:$P$61))),"")</f>
        <v/>
      </c>
      <c r="U38" s="28" t="str">
        <f aca="false">IF(SUM(_xlfn.IFNA(INDEX('Mène 1'!$F$5:$F$34,MATCH($P38,'Mène 1'!$B$5:$B$34,0),1),0) , _xlfn.IFNA(INDEX('Mène 1'!$G$5:$G$34,MATCH($P38,'Mène 1'!$D$5:$D$34,0),1),0))&lt;&gt;13,$P38,"")</f>
        <v/>
      </c>
      <c r="V38" s="28" t="str">
        <f aca="true">IF(AND(Équipe!$B39&lt;&gt;0,'Mène 2'!U38&lt;&gt;""),RAND(),"")</f>
        <v/>
      </c>
      <c r="W38" s="28" t="str">
        <f aca="true">IF( AND(Équipe!$B39&lt;&gt;0,$U38&lt;&gt;""),RANK($V38,$V$2:INDIRECT("$V$"&amp;0+COUNTA($P$2:$P$61)))+MAX($S$2:$S$61),"")</f>
        <v/>
      </c>
    </row>
    <row r="39" customFormat="false" ht="12.8" hidden="false" customHeight="false" outlineLevel="0" collapsed="false">
      <c r="P39" s="28" t="str">
        <f aca="false">IF(Équipe!$B40&lt;&gt;0,Équipe!$A40,"")</f>
        <v/>
      </c>
      <c r="Q39" s="28" t="str">
        <f aca="false">IF(SUM(_xlfn.IFNA(INDEX('Mène 1'!$F$5:$F$34,MATCH($P39,'Mène 1'!$B$5:$B$34,0),1),0) , _xlfn.IFNA(INDEX('Mène 1'!$G$5:$G$34,MATCH($P39,'Mène 1'!$D$5:$D$34,0),1),0))=13,$P39,"")</f>
        <v/>
      </c>
      <c r="R39" s="28" t="str">
        <f aca="true">IF(AND(Équipe!$B40&lt;&gt;0,'Mène 2'!Q39&lt;&gt;""),RAND(),"")</f>
        <v/>
      </c>
      <c r="S39" s="28" t="str">
        <f aca="true">IF(AND(Équipe!$B40&lt;&gt;0,$Q39&lt;&gt;""),RANK($R39,$R$2:INDIRECT("$R$"&amp;0+COUNTA($P$2:$P$61))),"")</f>
        <v/>
      </c>
      <c r="U39" s="28" t="str">
        <f aca="false">IF(SUM(_xlfn.IFNA(INDEX('Mène 1'!$F$5:$F$34,MATCH($P39,'Mène 1'!$B$5:$B$34,0),1),0) , _xlfn.IFNA(INDEX('Mène 1'!$G$5:$G$34,MATCH($P39,'Mène 1'!$D$5:$D$34,0),1),0))&lt;&gt;13,$P39,"")</f>
        <v/>
      </c>
      <c r="V39" s="28" t="str">
        <f aca="true">IF(AND(Équipe!$B40&lt;&gt;0,'Mène 2'!U39&lt;&gt;""),RAND(),"")</f>
        <v/>
      </c>
      <c r="W39" s="28" t="str">
        <f aca="true">IF( AND(Équipe!$B40&lt;&gt;0,$U39&lt;&gt;""),RANK($V39,$V$2:INDIRECT("$V$"&amp;0+COUNTA($P$2:$P$61)))+MAX($S$2:$S$61),"")</f>
        <v/>
      </c>
    </row>
    <row r="40" customFormat="false" ht="12.8" hidden="false" customHeight="false" outlineLevel="0" collapsed="false">
      <c r="P40" s="28" t="str">
        <f aca="false">IF(Équipe!$B41&lt;&gt;0,Équipe!$A41,"")</f>
        <v/>
      </c>
      <c r="Q40" s="28" t="str">
        <f aca="false">IF(SUM(_xlfn.IFNA(INDEX('Mène 1'!$F$5:$F$34,MATCH($P40,'Mène 1'!$B$5:$B$34,0),1),0) , _xlfn.IFNA(INDEX('Mène 1'!$G$5:$G$34,MATCH($P40,'Mène 1'!$D$5:$D$34,0),1),0))=13,$P40,"")</f>
        <v/>
      </c>
      <c r="R40" s="28" t="str">
        <f aca="true">IF(AND(Équipe!$B41&lt;&gt;0,'Mène 2'!Q40&lt;&gt;""),RAND(),"")</f>
        <v/>
      </c>
      <c r="S40" s="28" t="str">
        <f aca="true">IF(AND(Équipe!$B41&lt;&gt;0,$Q40&lt;&gt;""),RANK($R40,$R$2:INDIRECT("$R$"&amp;0+COUNTA($P$2:$P$61))),"")</f>
        <v/>
      </c>
      <c r="U40" s="28" t="str">
        <f aca="false">IF(SUM(_xlfn.IFNA(INDEX('Mène 1'!$F$5:$F$34,MATCH($P40,'Mène 1'!$B$5:$B$34,0),1),0) , _xlfn.IFNA(INDEX('Mène 1'!$G$5:$G$34,MATCH($P40,'Mène 1'!$D$5:$D$34,0),1),0))&lt;&gt;13,$P40,"")</f>
        <v/>
      </c>
      <c r="V40" s="28" t="str">
        <f aca="true">IF(AND(Équipe!$B41&lt;&gt;0,'Mène 2'!U40&lt;&gt;""),RAND(),"")</f>
        <v/>
      </c>
      <c r="W40" s="28" t="str">
        <f aca="true">IF( AND(Équipe!$B41&lt;&gt;0,$U40&lt;&gt;""),RANK($V40,$V$2:INDIRECT("$V$"&amp;0+COUNTA($P$2:$P$61)))+MAX($S$2:$S$61),"")</f>
        <v/>
      </c>
    </row>
    <row r="41" customFormat="false" ht="12.8" hidden="false" customHeight="false" outlineLevel="0" collapsed="false">
      <c r="P41" s="28" t="str">
        <f aca="false">IF(Équipe!$B42&lt;&gt;0,Équipe!$A42,"")</f>
        <v/>
      </c>
      <c r="Q41" s="28" t="str">
        <f aca="false">IF(SUM(_xlfn.IFNA(INDEX('Mène 1'!$F$5:$F$34,MATCH($P41,'Mène 1'!$B$5:$B$34,0),1),0) , _xlfn.IFNA(INDEX('Mène 1'!$G$5:$G$34,MATCH($P41,'Mène 1'!$D$5:$D$34,0),1),0))=13,$P41,"")</f>
        <v/>
      </c>
      <c r="R41" s="28" t="str">
        <f aca="true">IF(AND(Équipe!$B42&lt;&gt;0,'Mène 2'!Q41&lt;&gt;""),RAND(),"")</f>
        <v/>
      </c>
      <c r="S41" s="28" t="str">
        <f aca="true">IF(AND(Équipe!$B42&lt;&gt;0,$Q41&lt;&gt;""),RANK($R41,$R$2:INDIRECT("$R$"&amp;0+COUNTA($P$2:$P$61))),"")</f>
        <v/>
      </c>
      <c r="U41" s="28" t="str">
        <f aca="false">IF(SUM(_xlfn.IFNA(INDEX('Mène 1'!$F$5:$F$34,MATCH($P41,'Mène 1'!$B$5:$B$34,0),1),0) , _xlfn.IFNA(INDEX('Mène 1'!$G$5:$G$34,MATCH($P41,'Mène 1'!$D$5:$D$34,0),1),0))&lt;&gt;13,$P41,"")</f>
        <v/>
      </c>
      <c r="V41" s="28" t="str">
        <f aca="true">IF(AND(Équipe!$B42&lt;&gt;0,'Mène 2'!U41&lt;&gt;""),RAND(),"")</f>
        <v/>
      </c>
      <c r="W41" s="28" t="str">
        <f aca="true">IF( AND(Équipe!$B42&lt;&gt;0,$U41&lt;&gt;""),RANK($V41,$V$2:INDIRECT("$V$"&amp;0+COUNTA($P$2:$P$61)))+MAX($S$2:$S$61),"")</f>
        <v/>
      </c>
    </row>
    <row r="42" customFormat="false" ht="12.8" hidden="false" customHeight="false" outlineLevel="0" collapsed="false">
      <c r="P42" s="28" t="str">
        <f aca="false">IF(Équipe!$B43&lt;&gt;0,Équipe!$A43,"")</f>
        <v/>
      </c>
      <c r="Q42" s="28" t="str">
        <f aca="false">IF(SUM(_xlfn.IFNA(INDEX('Mène 1'!$F$5:$F$34,MATCH($P42,'Mène 1'!$B$5:$B$34,0),1),0) , _xlfn.IFNA(INDEX('Mène 1'!$G$5:$G$34,MATCH($P42,'Mène 1'!$D$5:$D$34,0),1),0))=13,$P42,"")</f>
        <v/>
      </c>
      <c r="R42" s="28" t="str">
        <f aca="true">IF(AND(Équipe!$B43&lt;&gt;0,'Mène 2'!Q42&lt;&gt;""),RAND(),"")</f>
        <v/>
      </c>
      <c r="S42" s="28" t="str">
        <f aca="true">IF(AND(Équipe!$B43&lt;&gt;0,$Q42&lt;&gt;""),RANK($R42,$R$2:INDIRECT("$R$"&amp;0+COUNTA($P$2:$P$61))),"")</f>
        <v/>
      </c>
      <c r="U42" s="28" t="str">
        <f aca="false">IF(SUM(_xlfn.IFNA(INDEX('Mène 1'!$F$5:$F$34,MATCH($P42,'Mène 1'!$B$5:$B$34,0),1),0) , _xlfn.IFNA(INDEX('Mène 1'!$G$5:$G$34,MATCH($P42,'Mène 1'!$D$5:$D$34,0),1),0))&lt;&gt;13,$P42,"")</f>
        <v/>
      </c>
      <c r="V42" s="28" t="str">
        <f aca="true">IF(AND(Équipe!$B43&lt;&gt;0,'Mène 2'!U42&lt;&gt;""),RAND(),"")</f>
        <v/>
      </c>
      <c r="W42" s="28" t="str">
        <f aca="true">IF( AND(Équipe!$B43&lt;&gt;0,$U42&lt;&gt;""),RANK($V42,$V$2:INDIRECT("$V$"&amp;0+COUNTA($P$2:$P$61)))+MAX($S$2:$S$61),"")</f>
        <v/>
      </c>
    </row>
    <row r="43" customFormat="false" ht="12.8" hidden="false" customHeight="false" outlineLevel="0" collapsed="false">
      <c r="P43" s="28" t="str">
        <f aca="false">IF(Équipe!$B44&lt;&gt;0,Équipe!$A44,"")</f>
        <v/>
      </c>
      <c r="Q43" s="28" t="str">
        <f aca="false">IF(SUM(_xlfn.IFNA(INDEX('Mène 1'!$F$5:$F$34,MATCH($P43,'Mène 1'!$B$5:$B$34,0),1),0) , _xlfn.IFNA(INDEX('Mène 1'!$G$5:$G$34,MATCH($P43,'Mène 1'!$D$5:$D$34,0),1),0))=13,$P43,"")</f>
        <v/>
      </c>
      <c r="R43" s="28" t="str">
        <f aca="true">IF(AND(Équipe!$B44&lt;&gt;0,'Mène 2'!Q43&lt;&gt;""),RAND(),"")</f>
        <v/>
      </c>
      <c r="S43" s="28" t="str">
        <f aca="true">IF(AND(Équipe!$B44&lt;&gt;0,$Q43&lt;&gt;""),RANK($R43,$R$2:INDIRECT("$R$"&amp;0+COUNTA($P$2:$P$61))),"")</f>
        <v/>
      </c>
      <c r="U43" s="28" t="str">
        <f aca="false">IF(SUM(_xlfn.IFNA(INDEX('Mène 1'!$F$5:$F$34,MATCH($P43,'Mène 1'!$B$5:$B$34,0),1),0) , _xlfn.IFNA(INDEX('Mène 1'!$G$5:$G$34,MATCH($P43,'Mène 1'!$D$5:$D$34,0),1),0))&lt;&gt;13,$P43,"")</f>
        <v/>
      </c>
      <c r="V43" s="28" t="str">
        <f aca="true">IF(AND(Équipe!$B44&lt;&gt;0,'Mène 2'!U43&lt;&gt;""),RAND(),"")</f>
        <v/>
      </c>
      <c r="W43" s="28" t="str">
        <f aca="true">IF( AND(Équipe!$B44&lt;&gt;0,$U43&lt;&gt;""),RANK($V43,$V$2:INDIRECT("$V$"&amp;0+COUNTA($P$2:$P$61)))+MAX($S$2:$S$61),"")</f>
        <v/>
      </c>
    </row>
    <row r="44" customFormat="false" ht="12.8" hidden="false" customHeight="false" outlineLevel="0" collapsed="false">
      <c r="P44" s="28" t="str">
        <f aca="false">IF(Équipe!$B45&lt;&gt;0,Équipe!$A45,"")</f>
        <v/>
      </c>
      <c r="Q44" s="28" t="str">
        <f aca="false">IF(SUM(_xlfn.IFNA(INDEX('Mène 1'!$F$5:$F$34,MATCH($P44,'Mène 1'!$B$5:$B$34,0),1),0) , _xlfn.IFNA(INDEX('Mène 1'!$G$5:$G$34,MATCH($P44,'Mène 1'!$D$5:$D$34,0),1),0))=13,$P44,"")</f>
        <v/>
      </c>
      <c r="R44" s="28" t="str">
        <f aca="true">IF(AND(Équipe!$B45&lt;&gt;0,'Mène 2'!Q44&lt;&gt;""),RAND(),"")</f>
        <v/>
      </c>
      <c r="S44" s="28" t="str">
        <f aca="true">IF(AND(Équipe!$B45&lt;&gt;0,$Q44&lt;&gt;""),RANK($R44,$R$2:INDIRECT("$R$"&amp;0+COUNTA($P$2:$P$61))),"")</f>
        <v/>
      </c>
      <c r="U44" s="28" t="str">
        <f aca="false">IF(SUM(_xlfn.IFNA(INDEX('Mène 1'!$F$5:$F$34,MATCH($P44,'Mène 1'!$B$5:$B$34,0),1),0) , _xlfn.IFNA(INDEX('Mène 1'!$G$5:$G$34,MATCH($P44,'Mène 1'!$D$5:$D$34,0),1),0))&lt;&gt;13,$P44,"")</f>
        <v/>
      </c>
      <c r="V44" s="28" t="str">
        <f aca="true">IF(AND(Équipe!$B45&lt;&gt;0,'Mène 2'!U44&lt;&gt;""),RAND(),"")</f>
        <v/>
      </c>
      <c r="W44" s="28" t="str">
        <f aca="true">IF( AND(Équipe!$B45&lt;&gt;0,$U44&lt;&gt;""),RANK($V44,$V$2:INDIRECT("$V$"&amp;0+COUNTA($P$2:$P$61)))+MAX($S$2:$S$61),"")</f>
        <v/>
      </c>
    </row>
    <row r="45" customFormat="false" ht="12.8" hidden="false" customHeight="false" outlineLevel="0" collapsed="false">
      <c r="P45" s="28" t="str">
        <f aca="false">IF(Équipe!$B46&lt;&gt;0,Équipe!$A46,"")</f>
        <v/>
      </c>
      <c r="Q45" s="28" t="str">
        <f aca="false">IF(SUM(_xlfn.IFNA(INDEX('Mène 1'!$F$5:$F$34,MATCH($P45,'Mène 1'!$B$5:$B$34,0),1),0) , _xlfn.IFNA(INDEX('Mène 1'!$G$5:$G$34,MATCH($P45,'Mène 1'!$D$5:$D$34,0),1),0))=13,$P45,"")</f>
        <v/>
      </c>
      <c r="R45" s="28" t="str">
        <f aca="true">IF(AND(Équipe!$B46&lt;&gt;0,'Mène 2'!Q45&lt;&gt;""),RAND(),"")</f>
        <v/>
      </c>
      <c r="S45" s="28" t="str">
        <f aca="true">IF(AND(Équipe!$B46&lt;&gt;0,$Q45&lt;&gt;""),RANK($R45,$R$2:INDIRECT("$R$"&amp;0+COUNTA($P$2:$P$61))),"")</f>
        <v/>
      </c>
      <c r="U45" s="28" t="str">
        <f aca="false">IF(SUM(_xlfn.IFNA(INDEX('Mène 1'!$F$5:$F$34,MATCH($P45,'Mène 1'!$B$5:$B$34,0),1),0) , _xlfn.IFNA(INDEX('Mène 1'!$G$5:$G$34,MATCH($P45,'Mène 1'!$D$5:$D$34,0),1),0))&lt;&gt;13,$P45,"")</f>
        <v/>
      </c>
      <c r="V45" s="28" t="str">
        <f aca="true">IF(AND(Équipe!$B46&lt;&gt;0,'Mène 2'!U45&lt;&gt;""),RAND(),"")</f>
        <v/>
      </c>
      <c r="W45" s="28" t="str">
        <f aca="true">IF( AND(Équipe!$B46&lt;&gt;0,$U45&lt;&gt;""),RANK($V45,$V$2:INDIRECT("$V$"&amp;0+COUNTA($P$2:$P$61)))+MAX($S$2:$S$61),"")</f>
        <v/>
      </c>
    </row>
    <row r="46" customFormat="false" ht="12.8" hidden="false" customHeight="false" outlineLevel="0" collapsed="false">
      <c r="P46" s="28" t="str">
        <f aca="false">IF(Équipe!$B47&lt;&gt;0,Équipe!$A47,"")</f>
        <v/>
      </c>
      <c r="Q46" s="28" t="str">
        <f aca="false">IF(SUM(_xlfn.IFNA(INDEX('Mène 1'!$F$5:$F$34,MATCH($P46,'Mène 1'!$B$5:$B$34,0),1),0) , _xlfn.IFNA(INDEX('Mène 1'!$G$5:$G$34,MATCH($P46,'Mène 1'!$D$5:$D$34,0),1),0))=13,$P46,"")</f>
        <v/>
      </c>
      <c r="R46" s="28" t="str">
        <f aca="true">IF(AND(Équipe!$B47&lt;&gt;0,'Mène 2'!Q46&lt;&gt;""),RAND(),"")</f>
        <v/>
      </c>
      <c r="S46" s="28" t="str">
        <f aca="true">IF(AND(Équipe!$B47&lt;&gt;0,$Q46&lt;&gt;""),RANK($R46,$R$2:INDIRECT("$R$"&amp;0+COUNTA($P$2:$P$61))),"")</f>
        <v/>
      </c>
      <c r="U46" s="28" t="str">
        <f aca="false">IF(SUM(_xlfn.IFNA(INDEX('Mène 1'!$F$5:$F$34,MATCH($P46,'Mène 1'!$B$5:$B$34,0),1),0) , _xlfn.IFNA(INDEX('Mène 1'!$G$5:$G$34,MATCH($P46,'Mène 1'!$D$5:$D$34,0),1),0))&lt;&gt;13,$P46,"")</f>
        <v/>
      </c>
      <c r="V46" s="28" t="str">
        <f aca="true">IF(AND(Équipe!$B47&lt;&gt;0,'Mène 2'!U46&lt;&gt;""),RAND(),"")</f>
        <v/>
      </c>
      <c r="W46" s="28" t="str">
        <f aca="true">IF( AND(Équipe!$B47&lt;&gt;0,$U46&lt;&gt;""),RANK($V46,$V$2:INDIRECT("$V$"&amp;0+COUNTA($P$2:$P$61)))+MAX($S$2:$S$61),"")</f>
        <v/>
      </c>
    </row>
    <row r="47" customFormat="false" ht="12.8" hidden="false" customHeight="false" outlineLevel="0" collapsed="false">
      <c r="P47" s="28" t="str">
        <f aca="false">IF(Équipe!$B48&lt;&gt;0,Équipe!$A48,"")</f>
        <v/>
      </c>
      <c r="Q47" s="28" t="str">
        <f aca="false">IF(SUM(_xlfn.IFNA(INDEX('Mène 1'!$F$5:$F$34,MATCH($P47,'Mène 1'!$B$5:$B$34,0),1),0) , _xlfn.IFNA(INDEX('Mène 1'!$G$5:$G$34,MATCH($P47,'Mène 1'!$D$5:$D$34,0),1),0))=13,$P47,"")</f>
        <v/>
      </c>
      <c r="R47" s="28" t="str">
        <f aca="true">IF(AND(Équipe!$B48&lt;&gt;0,'Mène 2'!Q47&lt;&gt;""),RAND(),"")</f>
        <v/>
      </c>
      <c r="S47" s="28" t="str">
        <f aca="true">IF(AND(Équipe!$B48&lt;&gt;0,$Q47&lt;&gt;""),RANK($R47,$R$2:INDIRECT("$R$"&amp;0+COUNTA($P$2:$P$61))),"")</f>
        <v/>
      </c>
      <c r="U47" s="28" t="str">
        <f aca="false">IF(SUM(_xlfn.IFNA(INDEX('Mène 1'!$F$5:$F$34,MATCH($P47,'Mène 1'!$B$5:$B$34,0),1),0) , _xlfn.IFNA(INDEX('Mène 1'!$G$5:$G$34,MATCH($P47,'Mène 1'!$D$5:$D$34,0),1),0))&lt;&gt;13,$P47,"")</f>
        <v/>
      </c>
      <c r="V47" s="28" t="str">
        <f aca="true">IF(AND(Équipe!$B48&lt;&gt;0,'Mène 2'!U47&lt;&gt;""),RAND(),"")</f>
        <v/>
      </c>
      <c r="W47" s="28" t="str">
        <f aca="true">IF( AND(Équipe!$B48&lt;&gt;0,$U47&lt;&gt;""),RANK($V47,$V$2:INDIRECT("$V$"&amp;0+COUNTA($P$2:$P$61)))+MAX($S$2:$S$61),"")</f>
        <v/>
      </c>
    </row>
    <row r="48" customFormat="false" ht="12.8" hidden="false" customHeight="false" outlineLevel="0" collapsed="false">
      <c r="P48" s="28" t="str">
        <f aca="false">IF(Équipe!$B49&lt;&gt;0,Équipe!$A49,"")</f>
        <v/>
      </c>
      <c r="Q48" s="28" t="str">
        <f aca="false">IF(SUM(_xlfn.IFNA(INDEX('Mène 1'!$F$5:$F$34,MATCH($P48,'Mène 1'!$B$5:$B$34,0),1),0) , _xlfn.IFNA(INDEX('Mène 1'!$G$5:$G$34,MATCH($P48,'Mène 1'!$D$5:$D$34,0),1),0))=13,$P48,"")</f>
        <v/>
      </c>
      <c r="R48" s="28" t="str">
        <f aca="true">IF(AND(Équipe!$B49&lt;&gt;0,'Mène 2'!Q48&lt;&gt;""),RAND(),"")</f>
        <v/>
      </c>
      <c r="S48" s="28" t="str">
        <f aca="true">IF(AND(Équipe!$B49&lt;&gt;0,$Q48&lt;&gt;""),RANK($R48,$R$2:INDIRECT("$R$"&amp;0+COUNTA($P$2:$P$61))),"")</f>
        <v/>
      </c>
      <c r="U48" s="28" t="str">
        <f aca="false">IF(SUM(_xlfn.IFNA(INDEX('Mène 1'!$F$5:$F$34,MATCH($P48,'Mène 1'!$B$5:$B$34,0),1),0) , _xlfn.IFNA(INDEX('Mène 1'!$G$5:$G$34,MATCH($P48,'Mène 1'!$D$5:$D$34,0),1),0))&lt;&gt;13,$P48,"")</f>
        <v/>
      </c>
      <c r="V48" s="28" t="str">
        <f aca="true">IF(AND(Équipe!$B49&lt;&gt;0,'Mène 2'!U48&lt;&gt;""),RAND(),"")</f>
        <v/>
      </c>
      <c r="W48" s="28" t="str">
        <f aca="true">IF( AND(Équipe!$B49&lt;&gt;0,$U48&lt;&gt;""),RANK($V48,$V$2:INDIRECT("$V$"&amp;0+COUNTA($P$2:$P$61)))+MAX($S$2:$S$61),"")</f>
        <v/>
      </c>
    </row>
    <row r="49" customFormat="false" ht="12.8" hidden="false" customHeight="false" outlineLevel="0" collapsed="false">
      <c r="P49" s="28" t="str">
        <f aca="false">IF(Équipe!$B50&lt;&gt;0,Équipe!$A50,"")</f>
        <v/>
      </c>
      <c r="Q49" s="28" t="str">
        <f aca="false">IF(SUM(_xlfn.IFNA(INDEX('Mène 1'!$F$5:$F$34,MATCH($P49,'Mène 1'!$B$5:$B$34,0),1),0) , _xlfn.IFNA(INDEX('Mène 1'!$G$5:$G$34,MATCH($P49,'Mène 1'!$D$5:$D$34,0),1),0))=13,$P49,"")</f>
        <v/>
      </c>
      <c r="R49" s="28" t="str">
        <f aca="true">IF(AND(Équipe!$B50&lt;&gt;0,'Mène 2'!Q49&lt;&gt;""),RAND(),"")</f>
        <v/>
      </c>
      <c r="S49" s="28" t="str">
        <f aca="true">IF(AND(Équipe!$B50&lt;&gt;0,$Q49&lt;&gt;""),RANK($R49,$R$2:INDIRECT("$R$"&amp;0+COUNTA($P$2:$P$61))),"")</f>
        <v/>
      </c>
      <c r="U49" s="28" t="str">
        <f aca="false">IF(SUM(_xlfn.IFNA(INDEX('Mène 1'!$F$5:$F$34,MATCH($P49,'Mène 1'!$B$5:$B$34,0),1),0) , _xlfn.IFNA(INDEX('Mène 1'!$G$5:$G$34,MATCH($P49,'Mène 1'!$D$5:$D$34,0),1),0))&lt;&gt;13,$P49,"")</f>
        <v/>
      </c>
      <c r="V49" s="28" t="str">
        <f aca="true">IF(AND(Équipe!$B50&lt;&gt;0,'Mène 2'!U49&lt;&gt;""),RAND(),"")</f>
        <v/>
      </c>
      <c r="W49" s="28" t="str">
        <f aca="true">IF( AND(Équipe!$B50&lt;&gt;0,$U49&lt;&gt;""),RANK($V49,$V$2:INDIRECT("$V$"&amp;0+COUNTA($P$2:$P$61)))+MAX($S$2:$S$61),"")</f>
        <v/>
      </c>
    </row>
    <row r="50" customFormat="false" ht="12.8" hidden="false" customHeight="false" outlineLevel="0" collapsed="false">
      <c r="P50" s="28" t="str">
        <f aca="false">IF(Équipe!$B51&lt;&gt;0,Équipe!$A51,"")</f>
        <v/>
      </c>
      <c r="Q50" s="28" t="str">
        <f aca="false">IF(SUM(_xlfn.IFNA(INDEX('Mène 1'!$F$5:$F$34,MATCH($P50,'Mène 1'!$B$5:$B$34,0),1),0) , _xlfn.IFNA(INDEX('Mène 1'!$G$5:$G$34,MATCH($P50,'Mène 1'!$D$5:$D$34,0),1),0))=13,$P50,"")</f>
        <v/>
      </c>
      <c r="R50" s="28" t="str">
        <f aca="true">IF(AND(Équipe!$B51&lt;&gt;0,'Mène 2'!Q50&lt;&gt;""),RAND(),"")</f>
        <v/>
      </c>
      <c r="S50" s="28" t="str">
        <f aca="true">IF(AND(Équipe!$B51&lt;&gt;0,$Q50&lt;&gt;""),RANK($R50,$R$2:INDIRECT("$R$"&amp;0+COUNTA($P$2:$P$61))),"")</f>
        <v/>
      </c>
      <c r="U50" s="28" t="str">
        <f aca="false">IF(SUM(_xlfn.IFNA(INDEX('Mène 1'!$F$5:$F$34,MATCH($P50,'Mène 1'!$B$5:$B$34,0),1),0) , _xlfn.IFNA(INDEX('Mène 1'!$G$5:$G$34,MATCH($P50,'Mène 1'!$D$5:$D$34,0),1),0))&lt;&gt;13,$P50,"")</f>
        <v/>
      </c>
      <c r="V50" s="28" t="str">
        <f aca="true">IF(AND(Équipe!$B51&lt;&gt;0,'Mène 2'!U50&lt;&gt;""),RAND(),"")</f>
        <v/>
      </c>
      <c r="W50" s="28" t="str">
        <f aca="true">IF( AND(Équipe!$B51&lt;&gt;0,$U50&lt;&gt;""),RANK($V50,$V$2:INDIRECT("$V$"&amp;0+COUNTA($P$2:$P$61)))+MAX($S$2:$S$61),"")</f>
        <v/>
      </c>
    </row>
    <row r="51" customFormat="false" ht="12.8" hidden="false" customHeight="false" outlineLevel="0" collapsed="false">
      <c r="P51" s="28" t="str">
        <f aca="false">IF(Équipe!$B52&lt;&gt;0,Équipe!$A52,"")</f>
        <v/>
      </c>
      <c r="Q51" s="28" t="str">
        <f aca="false">IF(SUM(_xlfn.IFNA(INDEX('Mène 1'!$F$5:$F$34,MATCH($P51,'Mène 1'!$B$5:$B$34,0),1),0) , _xlfn.IFNA(INDEX('Mène 1'!$G$5:$G$34,MATCH($P51,'Mène 1'!$D$5:$D$34,0),1),0))=13,$P51,"")</f>
        <v/>
      </c>
      <c r="R51" s="28" t="str">
        <f aca="true">IF(AND(Équipe!$B52&lt;&gt;0,'Mène 2'!Q51&lt;&gt;""),RAND(),"")</f>
        <v/>
      </c>
      <c r="S51" s="28" t="str">
        <f aca="true">IF(AND(Équipe!$B52&lt;&gt;0,$Q51&lt;&gt;""),RANK($R51,$R$2:INDIRECT("$R$"&amp;0+COUNTA($P$2:$P$61))),"")</f>
        <v/>
      </c>
      <c r="U51" s="28" t="str">
        <f aca="false">IF(SUM(_xlfn.IFNA(INDEX('Mène 1'!$F$5:$F$34,MATCH($P51,'Mène 1'!$B$5:$B$34,0),1),0) , _xlfn.IFNA(INDEX('Mène 1'!$G$5:$G$34,MATCH($P51,'Mène 1'!$D$5:$D$34,0),1),0))&lt;&gt;13,$P51,"")</f>
        <v/>
      </c>
      <c r="V51" s="28" t="str">
        <f aca="true">IF(AND(Équipe!$B52&lt;&gt;0,'Mène 2'!U51&lt;&gt;""),RAND(),"")</f>
        <v/>
      </c>
      <c r="W51" s="28" t="str">
        <f aca="true">IF( AND(Équipe!$B52&lt;&gt;0,$U51&lt;&gt;""),RANK($V51,$V$2:INDIRECT("$V$"&amp;0+COUNTA($P$2:$P$61)))+MAX($S$2:$S$61),"")</f>
        <v/>
      </c>
    </row>
    <row r="52" customFormat="false" ht="12.8" hidden="false" customHeight="false" outlineLevel="0" collapsed="false">
      <c r="P52" s="28" t="str">
        <f aca="false">IF(Équipe!$B53&lt;&gt;0,Équipe!$A53,"")</f>
        <v/>
      </c>
      <c r="Q52" s="28" t="str">
        <f aca="false">IF(SUM(_xlfn.IFNA(INDEX('Mène 1'!$F$5:$F$34,MATCH($P52,'Mène 1'!$B$5:$B$34,0),1),0) , _xlfn.IFNA(INDEX('Mène 1'!$G$5:$G$34,MATCH($P52,'Mène 1'!$D$5:$D$34,0),1),0))=13,$P52,"")</f>
        <v/>
      </c>
      <c r="R52" s="28" t="str">
        <f aca="true">IF(AND(Équipe!$B53&lt;&gt;0,'Mène 2'!Q52&lt;&gt;""),RAND(),"")</f>
        <v/>
      </c>
      <c r="S52" s="28" t="str">
        <f aca="true">IF(AND(Équipe!$B53&lt;&gt;0,$Q52&lt;&gt;""),RANK($R52,$R$2:INDIRECT("$R$"&amp;0+COUNTA($P$2:$P$61))),"")</f>
        <v/>
      </c>
      <c r="U52" s="28" t="str">
        <f aca="false">IF(SUM(_xlfn.IFNA(INDEX('Mène 1'!$F$5:$F$34,MATCH($P52,'Mène 1'!$B$5:$B$34,0),1),0) , _xlfn.IFNA(INDEX('Mène 1'!$G$5:$G$34,MATCH($P52,'Mène 1'!$D$5:$D$34,0),1),0))&lt;&gt;13,$P52,"")</f>
        <v/>
      </c>
      <c r="V52" s="28" t="str">
        <f aca="true">IF(AND(Équipe!$B53&lt;&gt;0,'Mène 2'!U52&lt;&gt;""),RAND(),"")</f>
        <v/>
      </c>
      <c r="W52" s="28" t="str">
        <f aca="true">IF( AND(Équipe!$B53&lt;&gt;0,$U52&lt;&gt;""),RANK($V52,$V$2:INDIRECT("$V$"&amp;0+COUNTA($P$2:$P$61)))+MAX($S$2:$S$61),"")</f>
        <v/>
      </c>
    </row>
    <row r="53" customFormat="false" ht="12.8" hidden="false" customHeight="false" outlineLevel="0" collapsed="false">
      <c r="P53" s="28" t="str">
        <f aca="false">IF(Équipe!$B54&lt;&gt;0,Équipe!$A54,"")</f>
        <v/>
      </c>
      <c r="Q53" s="28" t="str">
        <f aca="false">IF(SUM(_xlfn.IFNA(INDEX('Mène 1'!$F$5:$F$34,MATCH($P53,'Mène 1'!$B$5:$B$34,0),1),0) , _xlfn.IFNA(INDEX('Mène 1'!$G$5:$G$34,MATCH($P53,'Mène 1'!$D$5:$D$34,0),1),0))=13,$P53,"")</f>
        <v/>
      </c>
      <c r="R53" s="28" t="str">
        <f aca="true">IF(AND(Équipe!$B54&lt;&gt;0,'Mène 2'!Q53&lt;&gt;""),RAND(),"")</f>
        <v/>
      </c>
      <c r="S53" s="28" t="str">
        <f aca="true">IF(AND(Équipe!$B54&lt;&gt;0,$Q53&lt;&gt;""),RANK($R53,$R$2:INDIRECT("$R$"&amp;0+COUNTA($P$2:$P$61))),"")</f>
        <v/>
      </c>
      <c r="U53" s="28" t="str">
        <f aca="false">IF(SUM(_xlfn.IFNA(INDEX('Mène 1'!$F$5:$F$34,MATCH($P53,'Mène 1'!$B$5:$B$34,0),1),0) , _xlfn.IFNA(INDEX('Mène 1'!$G$5:$G$34,MATCH($P53,'Mène 1'!$D$5:$D$34,0),1),0))&lt;&gt;13,$P53,"")</f>
        <v/>
      </c>
      <c r="V53" s="28" t="str">
        <f aca="true">IF(AND(Équipe!$B54&lt;&gt;0,'Mène 2'!U53&lt;&gt;""),RAND(),"")</f>
        <v/>
      </c>
      <c r="W53" s="28" t="str">
        <f aca="true">IF( AND(Équipe!$B54&lt;&gt;0,$U53&lt;&gt;""),RANK($V53,$V$2:INDIRECT("$V$"&amp;0+COUNTA($P$2:$P$61)))+MAX($S$2:$S$61),"")</f>
        <v/>
      </c>
    </row>
    <row r="54" customFormat="false" ht="12.8" hidden="false" customHeight="false" outlineLevel="0" collapsed="false">
      <c r="P54" s="28" t="str">
        <f aca="false">IF(Équipe!$B55&lt;&gt;0,Équipe!$A55,"")</f>
        <v/>
      </c>
      <c r="Q54" s="28" t="str">
        <f aca="false">IF(SUM(_xlfn.IFNA(INDEX('Mène 1'!$F$5:$F$34,MATCH($P54,'Mène 1'!$B$5:$B$34,0),1),0) , _xlfn.IFNA(INDEX('Mène 1'!$G$5:$G$34,MATCH($P54,'Mène 1'!$D$5:$D$34,0),1),0))=13,$P54,"")</f>
        <v/>
      </c>
      <c r="R54" s="28" t="str">
        <f aca="true">IF(AND(Équipe!$B55&lt;&gt;0,'Mène 2'!Q54&lt;&gt;""),RAND(),"")</f>
        <v/>
      </c>
      <c r="S54" s="28" t="str">
        <f aca="true">IF(AND(Équipe!$B55&lt;&gt;0,$Q54&lt;&gt;""),RANK($R54,$R$2:INDIRECT("$R$"&amp;0+COUNTA($P$2:$P$61))),"")</f>
        <v/>
      </c>
      <c r="U54" s="28" t="str">
        <f aca="false">IF(SUM(_xlfn.IFNA(INDEX('Mène 1'!$F$5:$F$34,MATCH($P54,'Mène 1'!$B$5:$B$34,0),1),0) , _xlfn.IFNA(INDEX('Mène 1'!$G$5:$G$34,MATCH($P54,'Mène 1'!$D$5:$D$34,0),1),0))&lt;&gt;13,$P54,"")</f>
        <v/>
      </c>
      <c r="V54" s="28" t="str">
        <f aca="true">IF(AND(Équipe!$B55&lt;&gt;0,'Mène 2'!U54&lt;&gt;""),RAND(),"")</f>
        <v/>
      </c>
      <c r="W54" s="28" t="str">
        <f aca="true">IF( AND(Équipe!$B55&lt;&gt;0,$U54&lt;&gt;""),RANK($V54,$V$2:INDIRECT("$V$"&amp;0+COUNTA($P$2:$P$61)))+MAX($S$2:$S$61),"")</f>
        <v/>
      </c>
    </row>
    <row r="55" customFormat="false" ht="12.8" hidden="false" customHeight="false" outlineLevel="0" collapsed="false">
      <c r="P55" s="28" t="str">
        <f aca="false">IF(Équipe!$B56&lt;&gt;0,Équipe!$A56,"")</f>
        <v/>
      </c>
      <c r="Q55" s="28" t="str">
        <f aca="false">IF(SUM(_xlfn.IFNA(INDEX('Mène 1'!$F$5:$F$34,MATCH($P55,'Mène 1'!$B$5:$B$34,0),1),0) , _xlfn.IFNA(INDEX('Mène 1'!$G$5:$G$34,MATCH($P55,'Mène 1'!$D$5:$D$34,0),1),0))=13,$P55,"")</f>
        <v/>
      </c>
      <c r="R55" s="28" t="str">
        <f aca="true">IF(AND(Équipe!$B56&lt;&gt;0,'Mène 2'!Q55&lt;&gt;""),RAND(),"")</f>
        <v/>
      </c>
      <c r="S55" s="28" t="str">
        <f aca="true">IF(AND(Équipe!$B56&lt;&gt;0,$Q55&lt;&gt;""),RANK($R55,$R$2:INDIRECT("$R$"&amp;0+COUNTA($P$2:$P$61))),"")</f>
        <v/>
      </c>
      <c r="U55" s="28" t="str">
        <f aca="false">IF(SUM(_xlfn.IFNA(INDEX('Mène 1'!$F$5:$F$34,MATCH($P55,'Mène 1'!$B$5:$B$34,0),1),0) , _xlfn.IFNA(INDEX('Mène 1'!$G$5:$G$34,MATCH($P55,'Mène 1'!$D$5:$D$34,0),1),0))&lt;&gt;13,$P55,"")</f>
        <v/>
      </c>
      <c r="V55" s="28" t="str">
        <f aca="true">IF(AND(Équipe!$B56&lt;&gt;0,'Mène 2'!U55&lt;&gt;""),RAND(),"")</f>
        <v/>
      </c>
      <c r="W55" s="28" t="str">
        <f aca="true">IF( AND(Équipe!$B56&lt;&gt;0,$U55&lt;&gt;""),RANK($V55,$V$2:INDIRECT("$V$"&amp;0+COUNTA($P$2:$P$61)))+MAX($S$2:$S$61),"")</f>
        <v/>
      </c>
    </row>
    <row r="56" customFormat="false" ht="12.8" hidden="false" customHeight="false" outlineLevel="0" collapsed="false">
      <c r="P56" s="28" t="str">
        <f aca="false">IF(Équipe!$B57&lt;&gt;0,Équipe!$A57,"")</f>
        <v/>
      </c>
      <c r="Q56" s="28" t="str">
        <f aca="false">IF(SUM(_xlfn.IFNA(INDEX('Mène 1'!$F$5:$F$34,MATCH($P56,'Mène 1'!$B$5:$B$34,0),1),0) , _xlfn.IFNA(INDEX('Mène 1'!$G$5:$G$34,MATCH($P56,'Mène 1'!$D$5:$D$34,0),1),0))=13,$P56,"")</f>
        <v/>
      </c>
      <c r="R56" s="28" t="str">
        <f aca="true">IF(AND(Équipe!$B57&lt;&gt;0,'Mène 2'!Q56&lt;&gt;""),RAND(),"")</f>
        <v/>
      </c>
      <c r="S56" s="28" t="str">
        <f aca="true">IF(AND(Équipe!$B57&lt;&gt;0,$Q56&lt;&gt;""),RANK($R56,$R$2:INDIRECT("$R$"&amp;0+COUNTA($P$2:$P$61))),"")</f>
        <v/>
      </c>
      <c r="U56" s="28" t="str">
        <f aca="false">IF(SUM(_xlfn.IFNA(INDEX('Mène 1'!$F$5:$F$34,MATCH($P56,'Mène 1'!$B$5:$B$34,0),1),0) , _xlfn.IFNA(INDEX('Mène 1'!$G$5:$G$34,MATCH($P56,'Mène 1'!$D$5:$D$34,0),1),0))&lt;&gt;13,$P56,"")</f>
        <v/>
      </c>
      <c r="V56" s="28" t="str">
        <f aca="true">IF(AND(Équipe!$B57&lt;&gt;0,'Mène 2'!U56&lt;&gt;""),RAND(),"")</f>
        <v/>
      </c>
      <c r="W56" s="28" t="str">
        <f aca="true">IF( AND(Équipe!$B57&lt;&gt;0,$U56&lt;&gt;""),RANK($V56,$V$2:INDIRECT("$V$"&amp;0+COUNTA($P$2:$P$61)))+MAX($S$2:$S$61),"")</f>
        <v/>
      </c>
    </row>
    <row r="57" customFormat="false" ht="12.8" hidden="false" customHeight="false" outlineLevel="0" collapsed="false">
      <c r="P57" s="28" t="str">
        <f aca="false">IF(Équipe!$B58&lt;&gt;0,Équipe!$A58,"")</f>
        <v/>
      </c>
      <c r="Q57" s="28" t="str">
        <f aca="false">IF(SUM(_xlfn.IFNA(INDEX('Mène 1'!$F$5:$F$34,MATCH($P57,'Mène 1'!$B$5:$B$34,0),1),0) , _xlfn.IFNA(INDEX('Mène 1'!$G$5:$G$34,MATCH($P57,'Mène 1'!$D$5:$D$34,0),1),0))=13,$P57,"")</f>
        <v/>
      </c>
      <c r="R57" s="28" t="str">
        <f aca="true">IF(AND(Équipe!$B58&lt;&gt;0,'Mène 2'!Q57&lt;&gt;""),RAND(),"")</f>
        <v/>
      </c>
      <c r="S57" s="28" t="str">
        <f aca="true">IF(AND(Équipe!$B58&lt;&gt;0,$Q57&lt;&gt;""),RANK($R57,$R$2:INDIRECT("$R$"&amp;0+COUNTA($P$2:$P$61))),"")</f>
        <v/>
      </c>
      <c r="U57" s="28" t="str">
        <f aca="false">IF(SUM(_xlfn.IFNA(INDEX('Mène 1'!$F$5:$F$34,MATCH($P57,'Mène 1'!$B$5:$B$34,0),1),0) , _xlfn.IFNA(INDEX('Mène 1'!$G$5:$G$34,MATCH($P57,'Mène 1'!$D$5:$D$34,0),1),0))&lt;&gt;13,$P57,"")</f>
        <v/>
      </c>
      <c r="V57" s="28" t="str">
        <f aca="true">IF(AND(Équipe!$B58&lt;&gt;0,'Mène 2'!U57&lt;&gt;""),RAND(),"")</f>
        <v/>
      </c>
      <c r="W57" s="28" t="str">
        <f aca="true">IF( AND(Équipe!$B58&lt;&gt;0,$U57&lt;&gt;""),RANK($V57,$V$2:INDIRECT("$V$"&amp;0+COUNTA($P$2:$P$61)))+MAX($S$2:$S$61),"")</f>
        <v/>
      </c>
    </row>
    <row r="58" customFormat="false" ht="12.8" hidden="false" customHeight="false" outlineLevel="0" collapsed="false">
      <c r="P58" s="28" t="str">
        <f aca="false">IF(Équipe!$B59&lt;&gt;0,Équipe!$A59,"")</f>
        <v/>
      </c>
      <c r="Q58" s="28" t="str">
        <f aca="false">IF(SUM(_xlfn.IFNA(INDEX('Mène 1'!$F$5:$F$34,MATCH($P58,'Mène 1'!$B$5:$B$34,0),1),0) , _xlfn.IFNA(INDEX('Mène 1'!$G$5:$G$34,MATCH($P58,'Mène 1'!$D$5:$D$34,0),1),0))=13,$P58,"")</f>
        <v/>
      </c>
      <c r="R58" s="28" t="str">
        <f aca="true">IF(AND(Équipe!$B59&lt;&gt;0,'Mène 2'!Q58&lt;&gt;""),RAND(),"")</f>
        <v/>
      </c>
      <c r="S58" s="28" t="str">
        <f aca="true">IF(AND(Équipe!$B59&lt;&gt;0,$Q58&lt;&gt;""),RANK($R58,$R$2:INDIRECT("$R$"&amp;0+COUNTA($P$2:$P$61))),"")</f>
        <v/>
      </c>
      <c r="U58" s="28" t="str">
        <f aca="false">IF(SUM(_xlfn.IFNA(INDEX('Mène 1'!$F$5:$F$34,MATCH($P58,'Mène 1'!$B$5:$B$34,0),1),0) , _xlfn.IFNA(INDEX('Mène 1'!$G$5:$G$34,MATCH($P58,'Mène 1'!$D$5:$D$34,0),1),0))&lt;&gt;13,$P58,"")</f>
        <v/>
      </c>
      <c r="V58" s="28" t="str">
        <f aca="true">IF(AND(Équipe!$B59&lt;&gt;0,'Mène 2'!U58&lt;&gt;""),RAND(),"")</f>
        <v/>
      </c>
      <c r="W58" s="28" t="str">
        <f aca="true">IF( AND(Équipe!$B59&lt;&gt;0,$U58&lt;&gt;""),RANK($V58,$V$2:INDIRECT("$V$"&amp;0+COUNTA($P$2:$P$61)))+MAX($S$2:$S$61),"")</f>
        <v/>
      </c>
    </row>
    <row r="59" customFormat="false" ht="12.8" hidden="false" customHeight="false" outlineLevel="0" collapsed="false">
      <c r="P59" s="28" t="str">
        <f aca="false">IF(Équipe!$B60&lt;&gt;0,Équipe!$A60,"")</f>
        <v/>
      </c>
      <c r="Q59" s="28" t="str">
        <f aca="false">IF(SUM(_xlfn.IFNA(INDEX('Mène 1'!$F$5:$F$34,MATCH($P59,'Mène 1'!$B$5:$B$34,0),1),0) , _xlfn.IFNA(INDEX('Mène 1'!$G$5:$G$34,MATCH($P59,'Mène 1'!$D$5:$D$34,0),1),0))=13,$P59,"")</f>
        <v/>
      </c>
      <c r="R59" s="28" t="str">
        <f aca="true">IF(AND(Équipe!$B60&lt;&gt;0,'Mène 2'!Q59&lt;&gt;""),RAND(),"")</f>
        <v/>
      </c>
      <c r="S59" s="28" t="str">
        <f aca="true">IF(AND(Équipe!$B60&lt;&gt;0,$Q59&lt;&gt;""),RANK($R59,$R$2:INDIRECT("$R$"&amp;0+COUNTA($P$2:$P$61))),"")</f>
        <v/>
      </c>
      <c r="U59" s="28" t="str">
        <f aca="false">IF(SUM(_xlfn.IFNA(INDEX('Mène 1'!$F$5:$F$34,MATCH($P59,'Mène 1'!$B$5:$B$34,0),1),0) , _xlfn.IFNA(INDEX('Mène 1'!$G$5:$G$34,MATCH($P59,'Mène 1'!$D$5:$D$34,0),1),0))&lt;&gt;13,$P59,"")</f>
        <v/>
      </c>
      <c r="V59" s="28" t="str">
        <f aca="true">IF(AND(Équipe!$B60&lt;&gt;0,'Mène 2'!U59&lt;&gt;""),RAND(),"")</f>
        <v/>
      </c>
      <c r="W59" s="28" t="str">
        <f aca="true">IF( AND(Équipe!$B60&lt;&gt;0,$U59&lt;&gt;""),RANK($V59,$V$2:INDIRECT("$V$"&amp;0+COUNTA($P$2:$P$61)))+MAX($S$2:$S$61),"")</f>
        <v/>
      </c>
    </row>
    <row r="60" customFormat="false" ht="12.8" hidden="false" customHeight="false" outlineLevel="0" collapsed="false">
      <c r="P60" s="28" t="str">
        <f aca="false">IF(Équipe!$B61&lt;&gt;0,Équipe!$A61,"")</f>
        <v/>
      </c>
      <c r="Q60" s="28" t="str">
        <f aca="false">IF(SUM(_xlfn.IFNA(INDEX('Mène 1'!$F$5:$F$34,MATCH($P60,'Mène 1'!$B$5:$B$34,0),1),0) , _xlfn.IFNA(INDEX('Mène 1'!$G$5:$G$34,MATCH($P60,'Mène 1'!$D$5:$D$34,0),1),0))=13,$P60,"")</f>
        <v/>
      </c>
      <c r="R60" s="28" t="str">
        <f aca="true">IF(AND(Équipe!$B61&lt;&gt;0,'Mène 2'!Q60&lt;&gt;""),RAND(),"")</f>
        <v/>
      </c>
      <c r="S60" s="28" t="str">
        <f aca="true">IF(AND(Équipe!$B61&lt;&gt;0,$Q60&lt;&gt;""),RANK($R60,$R$2:INDIRECT("$R$"&amp;0+COUNTA($P$2:$P$61))),"")</f>
        <v/>
      </c>
      <c r="U60" s="28" t="str">
        <f aca="false">IF(SUM(_xlfn.IFNA(INDEX('Mène 1'!$F$5:$F$34,MATCH($P60,'Mène 1'!$B$5:$B$34,0),1),0) , _xlfn.IFNA(INDEX('Mène 1'!$G$5:$G$34,MATCH($P60,'Mène 1'!$D$5:$D$34,0),1),0))&lt;&gt;13,$P60,"")</f>
        <v/>
      </c>
      <c r="V60" s="28" t="str">
        <f aca="true">IF(AND(Équipe!$B61&lt;&gt;0,'Mène 2'!U60&lt;&gt;""),RAND(),"")</f>
        <v/>
      </c>
      <c r="W60" s="28" t="str">
        <f aca="true">IF( AND(Équipe!$B61&lt;&gt;0,$U60&lt;&gt;""),RANK($V60,$V$2:INDIRECT("$V$"&amp;0+COUNTA($P$2:$P$61)))+MAX($S$2:$S$61),"")</f>
        <v/>
      </c>
    </row>
    <row r="61" customFormat="false" ht="12.8" hidden="false" customHeight="false" outlineLevel="0" collapsed="false">
      <c r="P61" s="28" t="str">
        <f aca="false">IF(Équipe!$B62&lt;&gt;0,Équipe!$A62,"")</f>
        <v/>
      </c>
      <c r="Q61" s="28" t="str">
        <f aca="false">IF(SUM(_xlfn.IFNA(INDEX('Mène 1'!$F$5:$F$34,MATCH($P61,'Mène 1'!$B$5:$B$34,0),1),0) , _xlfn.IFNA(INDEX('Mène 1'!$G$5:$G$34,MATCH($P61,'Mène 1'!$D$5:$D$34,0),1),0))=13,$P61,"")</f>
        <v/>
      </c>
      <c r="R61" s="28" t="str">
        <f aca="true">IF(AND(Équipe!$B62&lt;&gt;0,'Mène 2'!Q61&lt;&gt;""),RAND(),"")</f>
        <v/>
      </c>
      <c r="S61" s="28" t="str">
        <f aca="true">IF(AND(Équipe!$B62&lt;&gt;0,$Q61&lt;&gt;""),RANK($R61,$R$2:INDIRECT("$R$"&amp;0+COUNTA($P$2:$P$61))),"")</f>
        <v/>
      </c>
      <c r="U61" s="28" t="str">
        <f aca="false">IF(SUM(_xlfn.IFNA(INDEX('Mène 1'!$F$5:$F$34,MATCH($P61,'Mène 1'!$B$5:$B$34,0),1),0) , _xlfn.IFNA(INDEX('Mène 1'!$G$5:$G$34,MATCH($P61,'Mène 1'!$D$5:$D$34,0),1),0))&lt;&gt;13,$P61,"")</f>
        <v/>
      </c>
      <c r="V61" s="28" t="str">
        <f aca="true">IF(AND(Équipe!$B62&lt;&gt;0,'Mène 2'!U61&lt;&gt;""),RAND(),"")</f>
        <v/>
      </c>
      <c r="W61" s="28" t="str">
        <f aca="true">IF( AND(Équipe!$B62&lt;&gt;0,$U61&lt;&gt;""),RANK($V61,$V$2:INDIRECT("$V$"&amp;0+COUNTA($P$2:$P$61)))+MAX($S$2:$S$61),"")</f>
        <v/>
      </c>
    </row>
    <row r="63" customFormat="false" ht="12.8" hidden="false" customHeight="false" outlineLevel="0" collapsed="false">
      <c r="W63" s="28" t="str">
        <f aca="true">IF( AND(Équipe!$B64&lt;&gt;0,$U63&lt;&gt;""),RANK($V63,$V$2:INDIRECT("$R$"&amp;0+COUNTA($P$2:$P$59)))+MAX($S$2:$S$59),"")</f>
        <v/>
      </c>
    </row>
  </sheetData>
  <mergeCells count="6">
    <mergeCell ref="A1:G2"/>
    <mergeCell ref="I1:N1"/>
    <mergeCell ref="A3:A4"/>
    <mergeCell ref="B3:C4"/>
    <mergeCell ref="D3:E4"/>
    <mergeCell ref="F3:G3"/>
  </mergeCells>
  <conditionalFormatting sqref="B21:E34 B5:B34">
    <cfRule type="expression" priority="2" aboveAverage="0" equalAverage="0" bottom="0" percent="0" rank="0" text="" dxfId="7">
      <formula>AND('Mène 2'!$B5=SUM(_xlfn.IFNA(INDEX('Mène 1'!$D$5:$D$33,MATCH('Mène 2'!$D5,'Mène 1'!$B$5:$B$33,0),1),0),_xlfn.IFNA(INDEX('Mène 1'!$B$5:$B$33,MATCH('Mène 2'!$D5,'Mène 1'!$D$5:$D$33,0),1),0)),'Mène 2'!$D5=SUM(_xlfn.IFNA(INDEX('Mène 1'!$D$5:$D$33,MATCH('Mène 2'!$B5,'Mène 1'!$B$5:$B$33,0),1),0),_xlfn.IFNA(INDEX('Mène 1'!$B$5:$B$33,MATCH('Mène 2'!$B5,'Mène 1'!$D$5:$D$33,0),1),0)),'Mène 2'!$B5&lt;&gt;"")</formula>
    </cfRule>
  </conditionalFormatting>
  <conditionalFormatting sqref="B21:G34 B5:B20 G5:G20">
    <cfRule type="cellIs" priority="3" operator="equal" aboveAverage="0" equalAverage="0" bottom="0" percent="0" rank="0" text="" dxfId="0">
      <formula>""</formula>
    </cfRule>
  </conditionalFormatting>
  <conditionalFormatting sqref="I3:I33">
    <cfRule type="expression" priority="4" aboveAverage="0" equalAverage="0" bottom="0" percent="0" rank="0" text="" dxfId="6">
      <formula>J3=""</formula>
    </cfRule>
  </conditionalFormatting>
  <conditionalFormatting sqref="N3:N33">
    <cfRule type="expression" priority="5" aboveAverage="0" equalAverage="0" bottom="0" percent="0" rank="0" text="" dxfId="6">
      <formula>M3=""</formula>
    </cfRule>
  </conditionalFormatting>
  <conditionalFormatting sqref="C5:E20">
    <cfRule type="expression" priority="6" aboveAverage="0" equalAverage="0" bottom="0" percent="0" rank="0" text="" dxfId="7">
      <formula>AND('Mène 2'!$B5=SUM(_xlfn.IFNA(INDEX('Mène 1'!$D$5:$D$33,MATCH('Mène 2'!$D5,'Mène 1'!$B$5:$B$33,0),1),0),_xlfn.IFNA(INDEX('Mène 1'!$B$5:$B$33,MATCH('Mène 2'!$D5,'Mène 1'!$D$5:$D$33,0),1),0)),'Mène 2'!$D5=SUM(_xlfn.IFNA(INDEX('Mène 1'!$D$5:$D$33,MATCH('Mène 2'!$B5,'Mène 1'!$B$5:$B$33,0),1),0),_xlfn.IFNA(INDEX('Mène 1'!$B$5:$B$33,MATCH('Mène 2'!$B5,'Mène 1'!$D$5:$D$33,0),1),0)),'Mène 2'!$B5&lt;&gt;"")</formula>
    </cfRule>
  </conditionalFormatting>
  <conditionalFormatting sqref="C5:F20">
    <cfRule type="cellIs" priority="7" operator="equal" aboveAverage="0" equalAverage="0" bottom="0" percent="0" rank="0" text="" dxfId="0">
      <formula>""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6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F5" activeCellId="0" sqref="F5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16.67"/>
    <col collapsed="false" customWidth="true" hidden="false" outlineLevel="0" max="2" min="2" style="1" width="4.84"/>
    <col collapsed="false" customWidth="true" hidden="false" outlineLevel="0" max="3" min="3" style="1" width="44.84"/>
    <col collapsed="false" customWidth="true" hidden="false" outlineLevel="0" max="4" min="4" style="1" width="4.84"/>
    <col collapsed="false" customWidth="true" hidden="false" outlineLevel="0" max="5" min="5" style="1" width="51.96"/>
    <col collapsed="false" customWidth="true" hidden="false" outlineLevel="0" max="7" min="6" style="1" width="12.67"/>
    <col collapsed="false" customWidth="true" hidden="false" outlineLevel="0" max="14" min="9" style="1" width="14.25"/>
    <col collapsed="false" customWidth="false" hidden="false" outlineLevel="0" max="16" min="16" style="28" width="11.54"/>
    <col collapsed="false" customWidth="true" hidden="false" outlineLevel="0" max="17" min="17" style="28" width="15.78"/>
    <col collapsed="false" customWidth="false" hidden="false" outlineLevel="0" max="18" min="18" style="28" width="11.54"/>
    <col collapsed="false" customWidth="false" hidden="false" outlineLevel="0" max="31" min="19" style="28" width="11.55"/>
  </cols>
  <sheetData>
    <row r="1" customFormat="false" ht="16.75" hidden="false" customHeight="true" outlineLevel="0" collapsed="false">
      <c r="A1" s="6" t="s">
        <v>51</v>
      </c>
      <c r="B1" s="6"/>
      <c r="C1" s="6"/>
      <c r="D1" s="6"/>
      <c r="E1" s="6"/>
      <c r="F1" s="6"/>
      <c r="G1" s="6"/>
      <c r="I1" s="30" t="s">
        <v>42</v>
      </c>
      <c r="J1" s="30"/>
      <c r="K1" s="30"/>
      <c r="L1" s="30"/>
      <c r="M1" s="30"/>
      <c r="N1" s="30"/>
      <c r="Q1" s="28" t="s">
        <v>52</v>
      </c>
      <c r="U1" s="39" t="s">
        <v>53</v>
      </c>
      <c r="Y1" s="28" t="s">
        <v>54</v>
      </c>
    </row>
    <row r="2" customFormat="false" ht="16.75" hidden="false" customHeight="true" outlineLevel="0" collapsed="false">
      <c r="A2" s="6"/>
      <c r="B2" s="6"/>
      <c r="C2" s="6"/>
      <c r="D2" s="6"/>
      <c r="E2" s="6"/>
      <c r="F2" s="6"/>
      <c r="G2" s="6"/>
      <c r="I2" s="31"/>
      <c r="J2" s="32" t="s">
        <v>43</v>
      </c>
      <c r="K2" s="32"/>
      <c r="L2" s="32" t="s">
        <v>44</v>
      </c>
      <c r="M2" s="32"/>
      <c r="N2" s="31"/>
      <c r="P2" s="28" t="str">
        <f aca="false">IF(Équipe!$B3&lt;&gt;0,Équipe!$A3,"")</f>
        <v/>
      </c>
      <c r="Q2" s="28" t="str">
        <f aca="false">IF(AND(SUM(_xlfn.IFNA(INDEX('Mène 1'!$F$5:$F$34,MATCH($P2,'Mène 1'!$B$5:$B$34,0),1),0) , _xlfn.IFNA(INDEX('Mène 1'!$G$5:$G$34,MATCH($P2,'Mène 1'!$D$5:$D$34,0),1),0))=13,SUM(_xlfn.IFNA(INDEX('Mène 2'!$F$5:$F$34,MATCH($P2,'Mène 2'!$B$5:$B$34,0),1),0) , _xlfn.IFNA(INDEX('Mène 2'!$G$5:$G$34,MATCH($P2,'Mène 2'!$D$5:$D$34,0),1),0))=13 ),$P2,"")</f>
        <v/>
      </c>
      <c r="R2" s="28" t="str">
        <f aca="true">IF(AND(Équipe!$B3&lt;&gt;0,'Mène 3'!Q2&lt;&gt;""),RAND(),"")</f>
        <v/>
      </c>
      <c r="S2" s="28" t="str">
        <f aca="true">IF(AND(Équipe!$B3&lt;&gt;0,$Q2&lt;&gt;""),RANK($R2,$R$2:INDIRECT("$R$"&amp;0+COUNTA($P$2:$P$61))),"")</f>
        <v/>
      </c>
      <c r="U2" s="28" t="str">
        <f aca="false">IF(_xlfn.XOR(SUM(_xlfn.IFNA(INDEX('Mène 1'!$F$5:$F$34,MATCH($P2,'Mène 1'!$B$5:$B$34,0),1),0) , _xlfn.IFNA(INDEX('Mène 1'!$G$5:$G$34,MATCH($P2,'Mène 1'!$D$5:$D$34,0),1),0))=13,SUM(_xlfn.IFNA(INDEX('Mène 2'!$F$5:$F$34,MATCH($P2,'Mène 2'!$B$5:$B$34,0),1),0) , _xlfn.IFNA(INDEX('Mène 2'!$G$5:$G$34,MATCH($P2,'Mène 2'!$D$5:$D$34,0),1),0))=13 ),$P2,"")</f>
        <v/>
      </c>
      <c r="V2" s="28" t="str">
        <f aca="true">IF(AND(Équipe!$B3&lt;&gt;0,'Mène 3'!U2&lt;&gt;""),RAND(),"")</f>
        <v/>
      </c>
      <c r="W2" s="28" t="str">
        <f aca="true">IF( AND(Équipe!$B3&lt;&gt;0,$U2&lt;&gt;""),RANK($V2,$V$2:INDIRECT("$V$"&amp;0+COUNTA($P$2:$P$61)))+MAX($S$2:$S$61),"")</f>
        <v/>
      </c>
      <c r="Y2" s="28" t="str">
        <f aca="false">IF(AND(SUM(_xlfn.IFNA(INDEX('Mène 1'!$F$5:$F$34,MATCH($P2,'Mène 1'!$B$5:$B$34,0),1),0) , _xlfn.IFNA(INDEX('Mène 1'!$G$5:$G$34,MATCH($P2,'Mène 1'!$D$5:$D$34,0),1),0))&lt;&gt;13,SUM(_xlfn.IFNA(INDEX('Mène 2'!$F$5:$F$34,MATCH($P2,'Mène 2'!$B$5:$B$34,0),1),0) , _xlfn.IFNA(INDEX('Mène 2'!$G$5:$G$34,MATCH($P2,'Mène 2'!$D$5:$D$34,0),1),0))&lt;&gt;13 ),$P2,"")</f>
        <v/>
      </c>
      <c r="Z2" s="28" t="str">
        <f aca="true">IF(AND(Équipe!$B3&lt;&gt;0,'Mène 3'!Y2&lt;&gt;""),RAND(),"")</f>
        <v/>
      </c>
      <c r="AA2" s="28" t="str">
        <f aca="true">IF( AND(Équipe!$B3&lt;&gt;0,$Y2&lt;&gt;""),RANK($Z2,$Z$2:INDIRECT("$Z$"&amp;0+COUNTA($P$2:$P$61)))+MAX($W$2:$W$61),"")</f>
        <v/>
      </c>
    </row>
    <row r="3" customFormat="false" ht="18.65" hidden="false" customHeight="true" outlineLevel="0" collapsed="false">
      <c r="A3" s="6" t="s">
        <v>45</v>
      </c>
      <c r="B3" s="6" t="s">
        <v>43</v>
      </c>
      <c r="C3" s="6"/>
      <c r="D3" s="6" t="s">
        <v>44</v>
      </c>
      <c r="E3" s="6"/>
      <c r="F3" s="6" t="s">
        <v>25</v>
      </c>
      <c r="G3" s="6"/>
      <c r="I3" s="31" t="str">
        <f aca="false">IF(ROW(I3)&lt;=QUOTIENT(COUNTA($P$2:$P$61)-COUNTBLANK($P$2:$P$61),2)+MOD(COUNTA($P$2:$P$61)-COUNTBLANK($P$2:$P$61),2)+2,IF(ROW(I3)&lt;&gt;3,I2+2,1),"")</f>
        <v/>
      </c>
      <c r="J3" s="1" t="str">
        <f aca="false">IF(I3&lt;&gt;"",SUM(_xlfn.IFNA(INDEX($P$2:$P$61,MATCH(I3,$S$2:$S$61,0),1),0),_xlfn.IFNA(INDEX($P$2:$P$61,MATCH(I3,$W$2:$W$61,0),1),0),_xlfn.IFNA(INDEX($P$2:$P$61,MATCH(I3,$AA$2:$AA$61,0),1),0)),"")</f>
        <v/>
      </c>
      <c r="K3" s="1" t="str">
        <f aca="false">_xlfn.IFNA(INDEX(Équipe!$B$3:$B$62,MATCH(J3,Équipe!$A$3:$A$62,0),1),"")</f>
        <v/>
      </c>
      <c r="L3" s="1" t="str">
        <f aca="false">IF(
       AND(
             N3&lt;&gt;"",
             SUM(
                              _xlfn.IFNA(INDEX($P$2:$P$61,MATCH(N3,$S$2:$S$61,0),1),0),
                              _xlfn.IFNA(INDEX($P$2:$P$61,MATCH(N3,$W$2:$W$61,0),1),0),
                              _xlfn.IFNA(INDEX($P$2:$P$61,MATCH(N3,$AA$2:$AA$61,0),1),0)
              )
        &lt;&gt;0),
        SUM(
                         _xlfn.IFNA(INDEX($P$2:$P$61,MATCH(N3,$S$2:$S$61,0),1),0),
                         _xlfn.IFNA(INDEX($P$2:$P$61,MATCH(N3,$W$2:$W$61,0),1),0),
                         _xlfn.IFNA(INDEX($P$2:$P$61,MATCH(N3,$AA$2:$AA$61,0),1),0)
         ),
"")</f>
        <v/>
      </c>
      <c r="M3" s="1" t="str">
        <f aca="false">_xlfn.IFNA(INDEX(Équipe!$B$3:$B$62,MATCH(L3,Équipe!$A$3:$A$62,0),1),"")</f>
        <v/>
      </c>
      <c r="N3" s="31" t="str">
        <f aca="false">IF(ROW(N3)&lt;=QUOTIENT(COUNTA($P$2:$P$61)-COUNTBLANK($P$2:$P$61),2)+MOD(COUNTA($P$2:$P$61)-COUNTBLANK($P$2:$P$61),2)+2,I3+1,"")</f>
        <v/>
      </c>
      <c r="P3" s="28" t="str">
        <f aca="false">IF(Équipe!$B4&lt;&gt;0,Équipe!$A4,"")</f>
        <v/>
      </c>
      <c r="Q3" s="28" t="str">
        <f aca="false">IF(AND(SUM(_xlfn.IFNA(INDEX('Mène 1'!$F$5:$F$34,MATCH($P3,'Mène 1'!$B$5:$B$34,0),1),0) , _xlfn.IFNA(INDEX('Mène 1'!$G$5:$G$34,MATCH($P3,'Mène 1'!$D$5:$D$34,0),1),0))=13,SUM(_xlfn.IFNA(INDEX('Mène 2'!$F$5:$F$34,MATCH($P3,'Mène 2'!$B$5:$B$34,0),1),0) , _xlfn.IFNA(INDEX('Mène 2'!$G$5:$G$34,MATCH($P3,'Mène 2'!$D$5:$D$34,0),1),0))=13 ),$P3,"")</f>
        <v/>
      </c>
      <c r="R3" s="28" t="str">
        <f aca="true">IF(AND(Équipe!$B4&lt;&gt;0,'Mène 3'!Q3&lt;&gt;""),RAND(),"")</f>
        <v/>
      </c>
      <c r="S3" s="28" t="str">
        <f aca="true">IF(AND(Équipe!$B4&lt;&gt;0,$Q3&lt;&gt;""),RANK($R3,$R$2:INDIRECT("$R$"&amp;0+COUNTA($P$2:$P$61))),"")</f>
        <v/>
      </c>
      <c r="U3" s="28" t="str">
        <f aca="false">IF(_xlfn.XOR(SUM(_xlfn.IFNA(INDEX('Mène 1'!$F$5:$F$34,MATCH($P3,'Mène 1'!$B$5:$B$34,0),1),0) , _xlfn.IFNA(INDEX('Mène 1'!$G$5:$G$34,MATCH($P3,'Mène 1'!$D$5:$D$34,0),1),0))=13,SUM(_xlfn.IFNA(INDEX('Mène 2'!$F$5:$F$34,MATCH($P3,'Mène 2'!$B$5:$B$34,0),1),0) , _xlfn.IFNA(INDEX('Mène 2'!$G$5:$G$34,MATCH($P3,'Mène 2'!$D$5:$D$34,0),1),0))=13 ),$P3,"")</f>
        <v/>
      </c>
      <c r="V3" s="28" t="str">
        <f aca="true">IF(AND(Équipe!$B4&lt;&gt;0,'Mène 3'!U3&lt;&gt;""),RAND(),"")</f>
        <v/>
      </c>
      <c r="W3" s="28" t="str">
        <f aca="true">IF( AND(Équipe!$B4&lt;&gt;0,$U3&lt;&gt;""),RANK($V3,$V$2:INDIRECT("$V$"&amp;0+COUNTA($P$2:$P$61)))+MAX($S$2:$S$61),"")</f>
        <v/>
      </c>
      <c r="Y3" s="28" t="str">
        <f aca="false">IF(AND(SUM(_xlfn.IFNA(INDEX('Mène 1'!$F$5:$F$34,MATCH($P3,'Mène 1'!$B$5:$B$34,0),1),0) , _xlfn.IFNA(INDEX('Mène 1'!$G$5:$G$34,MATCH($P3,'Mène 1'!$D$5:$D$34,0),1),0))&lt;&gt;13,SUM(_xlfn.IFNA(INDEX('Mène 2'!$F$5:$F$34,MATCH($P3,'Mène 2'!$B$5:$B$34,0),1),0) , _xlfn.IFNA(INDEX('Mène 2'!$G$5:$G$34,MATCH($P3,'Mène 2'!$D$5:$D$34,0),1),0))&lt;&gt;13 ),$P3,"")</f>
        <v/>
      </c>
      <c r="Z3" s="28" t="str">
        <f aca="true">IF(AND(Équipe!$B4&lt;&gt;0,'Mène 3'!Y3&lt;&gt;""),RAND(),"")</f>
        <v/>
      </c>
      <c r="AA3" s="28" t="str">
        <f aca="true">IF( AND(Équipe!$B4&lt;&gt;0,$Y3&lt;&gt;""),RANK($Z3,$Z$2:INDIRECT("$Z$"&amp;0+COUNTA($P$2:$P$61)))+MAX($W$2:$W$61),"")</f>
        <v/>
      </c>
    </row>
    <row r="4" customFormat="false" ht="18.65" hidden="false" customHeight="true" outlineLevel="0" collapsed="false">
      <c r="A4" s="6"/>
      <c r="B4" s="6"/>
      <c r="C4" s="6"/>
      <c r="D4" s="6"/>
      <c r="E4" s="6"/>
      <c r="F4" s="6" t="s">
        <v>46</v>
      </c>
      <c r="G4" s="6" t="s">
        <v>47</v>
      </c>
      <c r="I4" s="31" t="str">
        <f aca="false">IF(ROW(I4)&lt;=QUOTIENT(COUNTA($P$2:$P$61)-COUNTBLANK($P$2:$P$61),2)+MOD(COUNTA($P$2:$P$61)-COUNTBLANK($P$2:$P$61),2)+2,IF(ROW(I4)&lt;&gt;3,I3+2,1),"")</f>
        <v/>
      </c>
      <c r="J4" s="1" t="str">
        <f aca="false">IF(I4&lt;&gt;"",SUM(_xlfn.IFNA(INDEX($P$2:$P$61,MATCH(I4,$S$2:$S$61,0),1),0),_xlfn.IFNA(INDEX($P$2:$P$61,MATCH(I4,$W$2:$W$61,0),1),0),_xlfn.IFNA(INDEX($P$2:$P$61,MATCH(I4,$AA$2:$AA$61,0),1),0)),"")</f>
        <v/>
      </c>
      <c r="K4" s="1" t="str">
        <f aca="false">_xlfn.IFNA(INDEX(Équipe!$B$3:$B$62,MATCH(J4,Équipe!$A$3:$A$62,0),1),"")</f>
        <v/>
      </c>
      <c r="L4" s="1" t="str">
        <f aca="false">IF(
       AND(
             N4&lt;&gt;"",
             SUM(
                              _xlfn.IFNA(INDEX($P$2:$P$61,MATCH(N4,$S$2:$S$61,0),1),0),
                              _xlfn.IFNA(INDEX($P$2:$P$61,MATCH(N4,$W$2:$W$61,0),1),0),
                              _xlfn.IFNA(INDEX($P$2:$P$61,MATCH(N4,$AA$2:$AA$61,0),1),0)
              )
        &lt;&gt;0),
        SUM(
                         _xlfn.IFNA(INDEX($P$2:$P$61,MATCH(N4,$S$2:$S$61,0),1),0),
                         _xlfn.IFNA(INDEX($P$2:$P$61,MATCH(N4,$W$2:$W$61,0),1),0),
                         _xlfn.IFNA(INDEX($P$2:$P$61,MATCH(N4,$AA$2:$AA$61,0),1),0)
         ),
"")</f>
        <v/>
      </c>
      <c r="M4" s="1" t="str">
        <f aca="false">_xlfn.IFNA(INDEX(Équipe!$B$3:$B$62,MATCH(L4,Équipe!$A$3:$A$62,0),1),"")</f>
        <v/>
      </c>
      <c r="N4" s="31" t="str">
        <f aca="false">IF(ROW(N4)&lt;=QUOTIENT(COUNTA($P$2:$P$61)-COUNTBLANK($P$2:$P$61),2)+MOD(COUNTA($P$2:$P$61)-COUNTBLANK($P$2:$P$61),2)+2,I4+1,"")</f>
        <v/>
      </c>
      <c r="P4" s="28" t="str">
        <f aca="false">IF(Équipe!$B5&lt;&gt;0,Équipe!$A5,"")</f>
        <v/>
      </c>
      <c r="Q4" s="28" t="str">
        <f aca="false">IF(AND(SUM(_xlfn.IFNA(INDEX('Mène 1'!$F$5:$F$34,MATCH($P4,'Mène 1'!$B$5:$B$34,0),1),0) , _xlfn.IFNA(INDEX('Mène 1'!$G$5:$G$34,MATCH($P4,'Mène 1'!$D$5:$D$34,0),1),0))=13,SUM(_xlfn.IFNA(INDEX('Mène 2'!$F$5:$F$34,MATCH($P4,'Mène 2'!$B$5:$B$34,0),1),0) , _xlfn.IFNA(INDEX('Mène 2'!$G$5:$G$34,MATCH($P4,'Mène 2'!$D$5:$D$34,0),1),0))=13 ),$P4,"")</f>
        <v/>
      </c>
      <c r="R4" s="28" t="str">
        <f aca="true">IF(AND(Équipe!$B5&lt;&gt;0,'Mène 3'!Q4&lt;&gt;""),RAND(),"")</f>
        <v/>
      </c>
      <c r="S4" s="28" t="str">
        <f aca="true">IF(AND(Équipe!$B5&lt;&gt;0,$Q4&lt;&gt;""),RANK($R4,$R$2:INDIRECT("$R$"&amp;0+COUNTA($P$2:$P$61))),"")</f>
        <v/>
      </c>
      <c r="U4" s="28" t="str">
        <f aca="false">IF(_xlfn.XOR(SUM(_xlfn.IFNA(INDEX('Mène 1'!$F$5:$F$34,MATCH($P4,'Mène 1'!$B$5:$B$34,0),1),0) , _xlfn.IFNA(INDEX('Mène 1'!$G$5:$G$34,MATCH($P4,'Mène 1'!$D$5:$D$34,0),1),0))=13,SUM(_xlfn.IFNA(INDEX('Mène 2'!$F$5:$F$34,MATCH($P4,'Mène 2'!$B$5:$B$34,0),1),0) , _xlfn.IFNA(INDEX('Mène 2'!$G$5:$G$34,MATCH($P4,'Mène 2'!$D$5:$D$34,0),1),0))=13 ),$P4,"")</f>
        <v/>
      </c>
      <c r="V4" s="28" t="str">
        <f aca="true">IF(AND(Équipe!$B5&lt;&gt;0,'Mène 3'!U4&lt;&gt;""),RAND(),"")</f>
        <v/>
      </c>
      <c r="W4" s="28" t="str">
        <f aca="true">IF( AND(Équipe!$B5&lt;&gt;0,$U4&lt;&gt;""),RANK($V4,$V$2:INDIRECT("$V$"&amp;0+COUNTA($P$2:$P$61)))+MAX($S$2:$S$61),"")</f>
        <v/>
      </c>
      <c r="Y4" s="28" t="str">
        <f aca="false">IF(AND(SUM(_xlfn.IFNA(INDEX('Mène 1'!$F$5:$F$34,MATCH($P4,'Mène 1'!$B$5:$B$34,0),1),0) , _xlfn.IFNA(INDEX('Mène 1'!$G$5:$G$34,MATCH($P4,'Mène 1'!$D$5:$D$34,0),1),0))&lt;&gt;13,SUM(_xlfn.IFNA(INDEX('Mène 2'!$F$5:$F$34,MATCH($P4,'Mène 2'!$B$5:$B$34,0),1),0) , _xlfn.IFNA(INDEX('Mène 2'!$G$5:$G$34,MATCH($P4,'Mène 2'!$D$5:$D$34,0),1),0))&lt;&gt;13 ),$P4,"")</f>
        <v/>
      </c>
      <c r="Z4" s="28" t="str">
        <f aca="true">IF(AND(Équipe!$B5&lt;&gt;0,'Mène 3'!Y4&lt;&gt;""),RAND(),"")</f>
        <v/>
      </c>
      <c r="AA4" s="28" t="str">
        <f aca="true">IF( AND(Équipe!$B5&lt;&gt;0,$Y4&lt;&gt;""),RANK($Z4,$Z$2:INDIRECT("$Z$"&amp;0+COUNTA($P$2:$P$61)))+MAX($W$2:$W$61),"")</f>
        <v/>
      </c>
    </row>
    <row r="5" customFormat="false" ht="30.6" hidden="false" customHeight="true" outlineLevel="0" collapsed="false">
      <c r="A5" s="33" t="n">
        <f aca="false">IF(ROW(A5)-4&lt;=Procédure!$K$3,ROW(A5)-4,IF(ROW(A5)-(QUOTIENT(ROW(A5)-4,Procédure!$K$3)*Procédure!$K$3)-4&lt;&gt;0,ROW(A5)-(QUOTIENT(ROW(A5)-4,Procédure!$K$3)*Procédure!$K$3)-4,ROW(A5)-(QUOTIENT(ROW(A5)-4,Procédure!$K$3)*Procédure!$K$3)-4+Procédure!$K$3))</f>
        <v>1</v>
      </c>
      <c r="B5" s="34"/>
      <c r="C5" s="35"/>
      <c r="D5" s="34"/>
      <c r="E5" s="35"/>
      <c r="F5" s="36"/>
      <c r="G5" s="36"/>
      <c r="I5" s="31" t="str">
        <f aca="false">IF(ROW(I5)&lt;=QUOTIENT(COUNTA($P$2:$P$61)-COUNTBLANK($P$2:$P$61),2)+MOD(COUNTA($P$2:$P$61)-COUNTBLANK($P$2:$P$61),2)+2,IF(ROW(I5)&lt;&gt;3,I4+2,1),"")</f>
        <v/>
      </c>
      <c r="J5" s="1" t="str">
        <f aca="false">IF(I5&lt;&gt;"",SUM(_xlfn.IFNA(INDEX($P$2:$P$61,MATCH(I5,$S$2:$S$61,0),1),0),_xlfn.IFNA(INDEX($P$2:$P$61,MATCH(I5,$W$2:$W$61,0),1),0),_xlfn.IFNA(INDEX($P$2:$P$61,MATCH(I5,$AA$2:$AA$61,0),1),0)),"")</f>
        <v/>
      </c>
      <c r="K5" s="1" t="str">
        <f aca="false">_xlfn.IFNA(INDEX(Équipe!$B$3:$B$62,MATCH(J5,Équipe!$A$3:$A$62,0),1),"")</f>
        <v/>
      </c>
      <c r="L5" s="1" t="str">
        <f aca="false">IF(
       AND(
             N5&lt;&gt;"",
             SUM(
                              _xlfn.IFNA(INDEX($P$2:$P$61,MATCH(N5,$S$2:$S$61,0),1),0),
                              _xlfn.IFNA(INDEX($P$2:$P$61,MATCH(N5,$W$2:$W$61,0),1),0),
                              _xlfn.IFNA(INDEX($P$2:$P$61,MATCH(N5,$AA$2:$AA$61,0),1),0)
              )
        &lt;&gt;0),
        SUM(
                         _xlfn.IFNA(INDEX($P$2:$P$61,MATCH(N5,$S$2:$S$61,0),1),0),
                         _xlfn.IFNA(INDEX($P$2:$P$61,MATCH(N5,$W$2:$W$61,0),1),0),
                         _xlfn.IFNA(INDEX($P$2:$P$61,MATCH(N5,$AA$2:$AA$61,0),1),0)
         ),
"")</f>
        <v/>
      </c>
      <c r="M5" s="1" t="str">
        <f aca="false">_xlfn.IFNA(INDEX(Équipe!$B$3:$B$62,MATCH(L5,Équipe!$A$3:$A$62,0),1),"")</f>
        <v/>
      </c>
      <c r="N5" s="31" t="str">
        <f aca="false">IF(ROW(N5)&lt;=QUOTIENT(COUNTA($P$2:$P$61)-COUNTBLANK($P$2:$P$61),2)+MOD(COUNTA($P$2:$P$61)-COUNTBLANK($P$2:$P$61),2)+2,I5+1,"")</f>
        <v/>
      </c>
      <c r="P5" s="28" t="str">
        <f aca="false">IF(Équipe!$B6&lt;&gt;0,Équipe!$A6,"")</f>
        <v/>
      </c>
      <c r="Q5" s="28" t="str">
        <f aca="false">IF(AND(SUM(_xlfn.IFNA(INDEX('Mène 1'!$F$5:$F$34,MATCH($P5,'Mène 1'!$B$5:$B$34,0),1),0) , _xlfn.IFNA(INDEX('Mène 1'!$G$5:$G$34,MATCH($P5,'Mène 1'!$D$5:$D$34,0),1),0))=13,SUM(_xlfn.IFNA(INDEX('Mène 2'!$F$5:$F$34,MATCH($P5,'Mène 2'!$B$5:$B$34,0),1),0) , _xlfn.IFNA(INDEX('Mène 2'!$G$5:$G$34,MATCH($P5,'Mène 2'!$D$5:$D$34,0),1),0))=13 ),$P5,"")</f>
        <v/>
      </c>
      <c r="R5" s="28" t="str">
        <f aca="true">IF(AND(Équipe!$B6&lt;&gt;0,'Mène 3'!Q5&lt;&gt;""),RAND(),"")</f>
        <v/>
      </c>
      <c r="S5" s="28" t="str">
        <f aca="true">IF(AND(Équipe!$B6&lt;&gt;0,$Q5&lt;&gt;""),RANK($R5,$R$2:INDIRECT("$R$"&amp;0+COUNTA($P$2:$P$61))),"")</f>
        <v/>
      </c>
      <c r="U5" s="28" t="str">
        <f aca="false">IF(_xlfn.XOR(SUM(_xlfn.IFNA(INDEX('Mène 1'!$F$5:$F$34,MATCH($P5,'Mène 1'!$B$5:$B$34,0),1),0) , _xlfn.IFNA(INDEX('Mène 1'!$G$5:$G$34,MATCH($P5,'Mène 1'!$D$5:$D$34,0),1),0))=13,SUM(_xlfn.IFNA(INDEX('Mène 2'!$F$5:$F$34,MATCH($P5,'Mène 2'!$B$5:$B$34,0),1),0) , _xlfn.IFNA(INDEX('Mène 2'!$G$5:$G$34,MATCH($P5,'Mène 2'!$D$5:$D$34,0),1),0))=13 ),$P5,"")</f>
        <v/>
      </c>
      <c r="V5" s="28" t="str">
        <f aca="true">IF(AND(Équipe!$B6&lt;&gt;0,'Mène 3'!U5&lt;&gt;""),RAND(),"")</f>
        <v/>
      </c>
      <c r="W5" s="28" t="str">
        <f aca="true">IF( AND(Équipe!$B6&lt;&gt;0,$U5&lt;&gt;""),RANK($V5,$V$2:INDIRECT("$V$"&amp;0+COUNTA($P$2:$P$61)))+MAX($S$2:$S$61),"")</f>
        <v/>
      </c>
      <c r="Y5" s="28" t="str">
        <f aca="false">IF(AND(SUM(_xlfn.IFNA(INDEX('Mène 1'!$F$5:$F$34,MATCH($P5,'Mène 1'!$B$5:$B$34,0),1),0) , _xlfn.IFNA(INDEX('Mène 1'!$G$5:$G$34,MATCH($P5,'Mène 1'!$D$5:$D$34,0),1),0))&lt;&gt;13,SUM(_xlfn.IFNA(INDEX('Mène 2'!$F$5:$F$34,MATCH($P5,'Mène 2'!$B$5:$B$34,0),1),0) , _xlfn.IFNA(INDEX('Mène 2'!$G$5:$G$34,MATCH($P5,'Mène 2'!$D$5:$D$34,0),1),0))&lt;&gt;13 ),$P5,"")</f>
        <v/>
      </c>
      <c r="Z5" s="28" t="str">
        <f aca="true">IF(AND(Équipe!$B6&lt;&gt;0,'Mène 3'!Y5&lt;&gt;""),RAND(),"")</f>
        <v/>
      </c>
      <c r="AA5" s="28" t="str">
        <f aca="true">IF( AND(Équipe!$B6&lt;&gt;0,$Y5&lt;&gt;""),RANK($Z5,$Z$2:INDIRECT("$Z$"&amp;0+COUNTA($P$2:$P$61)))+MAX($W$2:$W$61),"")</f>
        <v/>
      </c>
    </row>
    <row r="6" customFormat="false" ht="30.6" hidden="false" customHeight="true" outlineLevel="0" collapsed="false">
      <c r="A6" s="33" t="n">
        <f aca="false">IF(ROW(A6)-4&lt;=Procédure!$K$3,ROW(A6)-4,IF(ROW(A6)-(QUOTIENT(ROW(A6)-4,Procédure!$K$3)*Procédure!$K$3)-4&lt;&gt;0,ROW(A6)-(QUOTIENT(ROW(A6)-4,Procédure!$K$3)*Procédure!$K$3)-4,ROW(A6)-(QUOTIENT(ROW(A6)-4,Procédure!$K$3)*Procédure!$K$3)-4+Procédure!$K$3))</f>
        <v>2</v>
      </c>
      <c r="B6" s="34"/>
      <c r="C6" s="35"/>
      <c r="D6" s="34"/>
      <c r="E6" s="35"/>
      <c r="F6" s="36"/>
      <c r="G6" s="36"/>
      <c r="I6" s="31" t="str">
        <f aca="false">IF(ROW(I6)&lt;=QUOTIENT(COUNTA($P$2:$P$61)-COUNTBLANK($P$2:$P$61),2)+MOD(COUNTA($P$2:$P$61)-COUNTBLANK($P$2:$P$61),2)+2,IF(ROW(I6)&lt;&gt;3,I5+2,1),"")</f>
        <v/>
      </c>
      <c r="J6" s="1" t="str">
        <f aca="false">IF(I6&lt;&gt;"",SUM(_xlfn.IFNA(INDEX($P$2:$P$61,MATCH(I6,$S$2:$S$61,0),1),0),_xlfn.IFNA(INDEX($P$2:$P$61,MATCH(I6,$W$2:$W$61,0),1),0),_xlfn.IFNA(INDEX($P$2:$P$61,MATCH(I6,$AA$2:$AA$61,0),1),0)),"")</f>
        <v/>
      </c>
      <c r="K6" s="1" t="str">
        <f aca="false">_xlfn.IFNA(INDEX(Équipe!$B$3:$B$62,MATCH(J6,Équipe!$A$3:$A$62,0),1),"")</f>
        <v/>
      </c>
      <c r="L6" s="1" t="str">
        <f aca="false">IF(
       AND(
             N6&lt;&gt;"",
             SUM(
                              _xlfn.IFNA(INDEX($P$2:$P$61,MATCH(N6,$S$2:$S$61,0),1),0),
                              _xlfn.IFNA(INDEX($P$2:$P$61,MATCH(N6,$W$2:$W$61,0),1),0),
                              _xlfn.IFNA(INDEX($P$2:$P$61,MATCH(N6,$AA$2:$AA$61,0),1),0)
              )
        &lt;&gt;0),
        SUM(
                         _xlfn.IFNA(INDEX($P$2:$P$61,MATCH(N6,$S$2:$S$61,0),1),0),
                         _xlfn.IFNA(INDEX($P$2:$P$61,MATCH(N6,$W$2:$W$61,0),1),0),
                         _xlfn.IFNA(INDEX($P$2:$P$61,MATCH(N6,$AA$2:$AA$61,0),1),0)
         ),
"")</f>
        <v/>
      </c>
      <c r="M6" s="1" t="str">
        <f aca="false">_xlfn.IFNA(INDEX(Équipe!$B$3:$B$62,MATCH(L6,Équipe!$A$3:$A$62,0),1),"")</f>
        <v/>
      </c>
      <c r="N6" s="31" t="str">
        <f aca="false">IF(ROW(N6)&lt;=QUOTIENT(COUNTA($P$2:$P$61)-COUNTBLANK($P$2:$P$61),2)+MOD(COUNTA($P$2:$P$61)-COUNTBLANK($P$2:$P$61),2)+2,I6+1,"")</f>
        <v/>
      </c>
      <c r="P6" s="28" t="str">
        <f aca="false">IF(Équipe!$B7&lt;&gt;0,Équipe!$A7,"")</f>
        <v/>
      </c>
      <c r="Q6" s="28" t="str">
        <f aca="false">IF(AND(SUM(_xlfn.IFNA(INDEX('Mène 1'!$F$5:$F$34,MATCH($P6,'Mène 1'!$B$5:$B$34,0),1),0) , _xlfn.IFNA(INDEX('Mène 1'!$G$5:$G$34,MATCH($P6,'Mène 1'!$D$5:$D$34,0),1),0))=13,SUM(_xlfn.IFNA(INDEX('Mène 2'!$F$5:$F$34,MATCH($P6,'Mène 2'!$B$5:$B$34,0),1),0) , _xlfn.IFNA(INDEX('Mène 2'!$G$5:$G$34,MATCH($P6,'Mène 2'!$D$5:$D$34,0),1),0))=13 ),$P6,"")</f>
        <v/>
      </c>
      <c r="R6" s="28" t="str">
        <f aca="true">IF(AND(Équipe!$B7&lt;&gt;0,'Mène 3'!Q6&lt;&gt;""),RAND(),"")</f>
        <v/>
      </c>
      <c r="S6" s="28" t="str">
        <f aca="true">IF(AND(Équipe!$B7&lt;&gt;0,$Q6&lt;&gt;""),RANK($R6,$R$2:INDIRECT("$R$"&amp;0+COUNTA($P$2:$P$61))),"")</f>
        <v/>
      </c>
      <c r="U6" s="28" t="str">
        <f aca="false">IF(_xlfn.XOR(SUM(_xlfn.IFNA(INDEX('Mène 1'!$F$5:$F$34,MATCH($P6,'Mène 1'!$B$5:$B$34,0),1),0) , _xlfn.IFNA(INDEX('Mène 1'!$G$5:$G$34,MATCH($P6,'Mène 1'!$D$5:$D$34,0),1),0))=13,SUM(_xlfn.IFNA(INDEX('Mène 2'!$F$5:$F$34,MATCH($P6,'Mène 2'!$B$5:$B$34,0),1),0) , _xlfn.IFNA(INDEX('Mène 2'!$G$5:$G$34,MATCH($P6,'Mène 2'!$D$5:$D$34,0),1),0))=13 ),$P6,"")</f>
        <v/>
      </c>
      <c r="V6" s="28" t="str">
        <f aca="true">IF(AND(Équipe!$B7&lt;&gt;0,'Mène 3'!U6&lt;&gt;""),RAND(),"")</f>
        <v/>
      </c>
      <c r="W6" s="28" t="str">
        <f aca="true">IF( AND(Équipe!$B7&lt;&gt;0,$U6&lt;&gt;""),RANK($V6,$V$2:INDIRECT("$V$"&amp;0+COUNTA($P$2:$P$61)))+MAX($S$2:$S$61),"")</f>
        <v/>
      </c>
      <c r="Y6" s="28" t="str">
        <f aca="false">IF(AND(SUM(_xlfn.IFNA(INDEX('Mène 1'!$F$5:$F$34,MATCH($P6,'Mène 1'!$B$5:$B$34,0),1),0) , _xlfn.IFNA(INDEX('Mène 1'!$G$5:$G$34,MATCH($P6,'Mène 1'!$D$5:$D$34,0),1),0))&lt;&gt;13,SUM(_xlfn.IFNA(INDEX('Mène 2'!$F$5:$F$34,MATCH($P6,'Mène 2'!$B$5:$B$34,0),1),0) , _xlfn.IFNA(INDEX('Mène 2'!$G$5:$G$34,MATCH($P6,'Mène 2'!$D$5:$D$34,0),1),0))&lt;&gt;13 ),$P6,"")</f>
        <v/>
      </c>
      <c r="Z6" s="28" t="str">
        <f aca="true">IF(AND(Équipe!$B7&lt;&gt;0,'Mène 3'!Y6&lt;&gt;""),RAND(),"")</f>
        <v/>
      </c>
      <c r="AA6" s="28" t="str">
        <f aca="true">IF( AND(Équipe!$B7&lt;&gt;0,$Y6&lt;&gt;""),RANK($Z6,$Z$2:INDIRECT("$Z$"&amp;0+COUNTA($P$2:$P$61)))+MAX($W$2:$W$61),"")</f>
        <v/>
      </c>
    </row>
    <row r="7" customFormat="false" ht="30.6" hidden="false" customHeight="true" outlineLevel="0" collapsed="false">
      <c r="A7" s="33" t="n">
        <f aca="false">IF(ROW(A7)-4&lt;=Procédure!$K$3,ROW(A7)-4,IF(ROW(A7)-(QUOTIENT(ROW(A7)-4,Procédure!$K$3)*Procédure!$K$3)-4&lt;&gt;0,ROW(A7)-(QUOTIENT(ROW(A7)-4,Procédure!$K$3)*Procédure!$K$3)-4,ROW(A7)-(QUOTIENT(ROW(A7)-4,Procédure!$K$3)*Procédure!$K$3)-4+Procédure!$K$3))</f>
        <v>3</v>
      </c>
      <c r="B7" s="34"/>
      <c r="C7" s="35"/>
      <c r="D7" s="34"/>
      <c r="E7" s="35"/>
      <c r="F7" s="36"/>
      <c r="G7" s="36"/>
      <c r="I7" s="31" t="str">
        <f aca="false">IF(ROW(I7)&lt;=QUOTIENT(COUNTA($P$2:$P$61)-COUNTBLANK($P$2:$P$61),2)+MOD(COUNTA($P$2:$P$61)-COUNTBLANK($P$2:$P$61),2)+2,IF(ROW(I7)&lt;&gt;3,I6+2,1),"")</f>
        <v/>
      </c>
      <c r="J7" s="1" t="str">
        <f aca="false">IF(I7&lt;&gt;"",SUM(_xlfn.IFNA(INDEX($P$2:$P$61,MATCH(I7,$S$2:$S$61,0),1),0),_xlfn.IFNA(INDEX($P$2:$P$61,MATCH(I7,$W$2:$W$61,0),1),0),_xlfn.IFNA(INDEX($P$2:$P$61,MATCH(I7,$AA$2:$AA$61,0),1),0)),"")</f>
        <v/>
      </c>
      <c r="K7" s="1" t="str">
        <f aca="false">_xlfn.IFNA(INDEX(Équipe!$B$3:$B$62,MATCH(J7,Équipe!$A$3:$A$62,0),1),"")</f>
        <v/>
      </c>
      <c r="L7" s="1" t="str">
        <f aca="false">IF(
       AND(
             N7&lt;&gt;"",
             SUM(
                              _xlfn.IFNA(INDEX($P$2:$P$61,MATCH(N7,$S$2:$S$61,0),1),0),
                              _xlfn.IFNA(INDEX($P$2:$P$61,MATCH(N7,$W$2:$W$61,0),1),0),
                              _xlfn.IFNA(INDEX($P$2:$P$61,MATCH(N7,$AA$2:$AA$61,0),1),0)
              )
        &lt;&gt;0),
        SUM(
                         _xlfn.IFNA(INDEX($P$2:$P$61,MATCH(N7,$S$2:$S$61,0),1),0),
                         _xlfn.IFNA(INDEX($P$2:$P$61,MATCH(N7,$W$2:$W$61,0),1),0),
                         _xlfn.IFNA(INDEX($P$2:$P$61,MATCH(N7,$AA$2:$AA$61,0),1),0)
         ),
"")</f>
        <v/>
      </c>
      <c r="M7" s="1" t="str">
        <f aca="false">_xlfn.IFNA(INDEX(Équipe!$B$3:$B$62,MATCH(L7,Équipe!$A$3:$A$62,0),1),"")</f>
        <v/>
      </c>
      <c r="N7" s="31" t="str">
        <f aca="false">IF(ROW(N7)&lt;=QUOTIENT(COUNTA($P$2:$P$61)-COUNTBLANK($P$2:$P$61),2)+MOD(COUNTA($P$2:$P$61)-COUNTBLANK($P$2:$P$61),2)+2,I7+1,"")</f>
        <v/>
      </c>
      <c r="P7" s="28" t="str">
        <f aca="false">IF(Équipe!$B8&lt;&gt;0,Équipe!$A8,"")</f>
        <v/>
      </c>
      <c r="Q7" s="28" t="str">
        <f aca="false">IF(AND(SUM(_xlfn.IFNA(INDEX('Mène 1'!$F$5:$F$34,MATCH($P7,'Mène 1'!$B$5:$B$34,0),1),0) , _xlfn.IFNA(INDEX('Mène 1'!$G$5:$G$34,MATCH($P7,'Mène 1'!$D$5:$D$34,0),1),0))=13,SUM(_xlfn.IFNA(INDEX('Mène 2'!$F$5:$F$34,MATCH($P7,'Mène 2'!$B$5:$B$34,0),1),0) , _xlfn.IFNA(INDEX('Mène 2'!$G$5:$G$34,MATCH($P7,'Mène 2'!$D$5:$D$34,0),1),0))=13 ),$P7,"")</f>
        <v/>
      </c>
      <c r="R7" s="28" t="str">
        <f aca="true">IF(AND(Équipe!$B8&lt;&gt;0,'Mène 3'!Q7&lt;&gt;""),RAND(),"")</f>
        <v/>
      </c>
      <c r="S7" s="28" t="str">
        <f aca="true">IF(AND(Équipe!$B8&lt;&gt;0,$Q7&lt;&gt;""),RANK($R7,$R$2:INDIRECT("$R$"&amp;0+COUNTA($P$2:$P$61))),"")</f>
        <v/>
      </c>
      <c r="U7" s="28" t="str">
        <f aca="false">IF(_xlfn.XOR(SUM(_xlfn.IFNA(INDEX('Mène 1'!$F$5:$F$34,MATCH($P7,'Mène 1'!$B$5:$B$34,0),1),0) , _xlfn.IFNA(INDEX('Mène 1'!$G$5:$G$34,MATCH($P7,'Mène 1'!$D$5:$D$34,0),1),0))=13,SUM(_xlfn.IFNA(INDEX('Mène 2'!$F$5:$F$34,MATCH($P7,'Mène 2'!$B$5:$B$34,0),1),0) , _xlfn.IFNA(INDEX('Mène 2'!$G$5:$G$34,MATCH($P7,'Mène 2'!$D$5:$D$34,0),1),0))=13 ),$P7,"")</f>
        <v/>
      </c>
      <c r="V7" s="28" t="str">
        <f aca="true">IF(AND(Équipe!$B8&lt;&gt;0,'Mène 3'!U7&lt;&gt;""),RAND(),"")</f>
        <v/>
      </c>
      <c r="W7" s="28" t="str">
        <f aca="true">IF( AND(Équipe!$B8&lt;&gt;0,$U7&lt;&gt;""),RANK($V7,$V$2:INDIRECT("$V$"&amp;0+COUNTA($P$2:$P$61)))+MAX($S$2:$S$61),"")</f>
        <v/>
      </c>
      <c r="Y7" s="28" t="str">
        <f aca="false">IF(AND(SUM(_xlfn.IFNA(INDEX('Mène 1'!$F$5:$F$34,MATCH($P7,'Mène 1'!$B$5:$B$34,0),1),0) , _xlfn.IFNA(INDEX('Mène 1'!$G$5:$G$34,MATCH($P7,'Mène 1'!$D$5:$D$34,0),1),0))&lt;&gt;13,SUM(_xlfn.IFNA(INDEX('Mène 2'!$F$5:$F$34,MATCH($P7,'Mène 2'!$B$5:$B$34,0),1),0) , _xlfn.IFNA(INDEX('Mène 2'!$G$5:$G$34,MATCH($P7,'Mène 2'!$D$5:$D$34,0),1),0))&lt;&gt;13 ),$P7,"")</f>
        <v/>
      </c>
      <c r="Z7" s="28" t="str">
        <f aca="true">IF(AND(Équipe!$B8&lt;&gt;0,'Mène 3'!Y7&lt;&gt;""),RAND(),"")</f>
        <v/>
      </c>
      <c r="AA7" s="28" t="str">
        <f aca="true">IF( AND(Équipe!$B8&lt;&gt;0,$Y7&lt;&gt;""),RANK($Z7,$Z$2:INDIRECT("$Z$"&amp;0+COUNTA($P$2:$P$61)))+MAX($W$2:$W$61),"")</f>
        <v/>
      </c>
    </row>
    <row r="8" customFormat="false" ht="30.6" hidden="false" customHeight="true" outlineLevel="0" collapsed="false">
      <c r="A8" s="33" t="n">
        <f aca="false">IF(ROW(A8)-4&lt;=Procédure!$K$3,ROW(A8)-4,IF(ROW(A8)-(QUOTIENT(ROW(A8)-4,Procédure!$K$3)*Procédure!$K$3)-4&lt;&gt;0,ROW(A8)-(QUOTIENT(ROW(A8)-4,Procédure!$K$3)*Procédure!$K$3)-4,ROW(A8)-(QUOTIENT(ROW(A8)-4,Procédure!$K$3)*Procédure!$K$3)-4+Procédure!$K$3))</f>
        <v>4</v>
      </c>
      <c r="B8" s="34"/>
      <c r="C8" s="35"/>
      <c r="D8" s="34"/>
      <c r="E8" s="35"/>
      <c r="F8" s="36"/>
      <c r="G8" s="36"/>
      <c r="I8" s="31" t="str">
        <f aca="false">IF(ROW(I8)&lt;=QUOTIENT(COUNTA($P$2:$P$61)-COUNTBLANK($P$2:$P$61),2)+MOD(COUNTA($P$2:$P$61)-COUNTBLANK($P$2:$P$61),2)+2,IF(ROW(I8)&lt;&gt;3,I7+2,1),"")</f>
        <v/>
      </c>
      <c r="J8" s="1" t="str">
        <f aca="false">IF(I8&lt;&gt;"",SUM(_xlfn.IFNA(INDEX($P$2:$P$61,MATCH(I8,$S$2:$S$61,0),1),0),_xlfn.IFNA(INDEX($P$2:$P$61,MATCH(I8,$W$2:$W$61,0),1),0),_xlfn.IFNA(INDEX($P$2:$P$61,MATCH(I8,$AA$2:$AA$61,0),1),0)),"")</f>
        <v/>
      </c>
      <c r="K8" s="1" t="str">
        <f aca="false">_xlfn.IFNA(INDEX(Équipe!$B$3:$B$62,MATCH(J8,Équipe!$A$3:$A$62,0),1),"")</f>
        <v/>
      </c>
      <c r="L8" s="1" t="str">
        <f aca="false">IF(
       AND(
             N8&lt;&gt;"",
             SUM(
                              _xlfn.IFNA(INDEX($P$2:$P$61,MATCH(N8,$S$2:$S$61,0),1),0),
                              _xlfn.IFNA(INDEX($P$2:$P$61,MATCH(N8,$W$2:$W$61,0),1),0),
                              _xlfn.IFNA(INDEX($P$2:$P$61,MATCH(N8,$AA$2:$AA$61,0),1),0)
              )
        &lt;&gt;0),
        SUM(
                         _xlfn.IFNA(INDEX($P$2:$P$61,MATCH(N8,$S$2:$S$61,0),1),0),
                         _xlfn.IFNA(INDEX($P$2:$P$61,MATCH(N8,$W$2:$W$61,0),1),0),
                         _xlfn.IFNA(INDEX($P$2:$P$61,MATCH(N8,$AA$2:$AA$61,0),1),0)
         ),
"")</f>
        <v/>
      </c>
      <c r="M8" s="1" t="str">
        <f aca="false">_xlfn.IFNA(INDEX(Équipe!$B$3:$B$62,MATCH(L8,Équipe!$A$3:$A$62,0),1),"")</f>
        <v/>
      </c>
      <c r="N8" s="31" t="str">
        <f aca="false">IF(ROW(N8)&lt;=QUOTIENT(COUNTA($P$2:$P$61)-COUNTBLANK($P$2:$P$61),2)+MOD(COUNTA($P$2:$P$61)-COUNTBLANK($P$2:$P$61),2)+2,I8+1,"")</f>
        <v/>
      </c>
      <c r="P8" s="28" t="str">
        <f aca="false">IF(Équipe!$B9&lt;&gt;0,Équipe!$A9,"")</f>
        <v/>
      </c>
      <c r="Q8" s="28" t="str">
        <f aca="false">IF(AND(SUM(_xlfn.IFNA(INDEX('Mène 1'!$F$5:$F$34,MATCH($P8,'Mène 1'!$B$5:$B$34,0),1),0) , _xlfn.IFNA(INDEX('Mène 1'!$G$5:$G$34,MATCH($P8,'Mène 1'!$D$5:$D$34,0),1),0))=13,SUM(_xlfn.IFNA(INDEX('Mène 2'!$F$5:$F$34,MATCH($P8,'Mène 2'!$B$5:$B$34,0),1),0) , _xlfn.IFNA(INDEX('Mène 2'!$G$5:$G$34,MATCH($P8,'Mène 2'!$D$5:$D$34,0),1),0))=13 ),$P8,"")</f>
        <v/>
      </c>
      <c r="R8" s="28" t="str">
        <f aca="true">IF(AND(Équipe!$B9&lt;&gt;0,'Mène 3'!Q8&lt;&gt;""),RAND(),"")</f>
        <v/>
      </c>
      <c r="S8" s="28" t="str">
        <f aca="true">IF(AND(Équipe!$B9&lt;&gt;0,$Q8&lt;&gt;""),RANK($R8,$R$2:INDIRECT("$R$"&amp;0+COUNTA($P$2:$P$61))),"")</f>
        <v/>
      </c>
      <c r="U8" s="28" t="str">
        <f aca="false">IF(_xlfn.XOR(SUM(_xlfn.IFNA(INDEX('Mène 1'!$F$5:$F$34,MATCH($P8,'Mène 1'!$B$5:$B$34,0),1),0) , _xlfn.IFNA(INDEX('Mène 1'!$G$5:$G$34,MATCH($P8,'Mène 1'!$D$5:$D$34,0),1),0))=13,SUM(_xlfn.IFNA(INDEX('Mène 2'!$F$5:$F$34,MATCH($P8,'Mène 2'!$B$5:$B$34,0),1),0) , _xlfn.IFNA(INDEX('Mène 2'!$G$5:$G$34,MATCH($P8,'Mène 2'!$D$5:$D$34,0),1),0))=13 ),$P8,"")</f>
        <v/>
      </c>
      <c r="V8" s="28" t="str">
        <f aca="true">IF(AND(Équipe!$B9&lt;&gt;0,'Mène 3'!U8&lt;&gt;""),RAND(),"")</f>
        <v/>
      </c>
      <c r="W8" s="28" t="str">
        <f aca="true">IF( AND(Équipe!$B9&lt;&gt;0,$U8&lt;&gt;""),RANK($V8,$V$2:INDIRECT("$V$"&amp;0+COUNTA($P$2:$P$61)))+MAX($S$2:$S$61),"")</f>
        <v/>
      </c>
      <c r="Y8" s="28" t="str">
        <f aca="false">IF(AND(SUM(_xlfn.IFNA(INDEX('Mène 1'!$F$5:$F$34,MATCH($P8,'Mène 1'!$B$5:$B$34,0),1),0) , _xlfn.IFNA(INDEX('Mène 1'!$G$5:$G$34,MATCH($P8,'Mène 1'!$D$5:$D$34,0),1),0))&lt;&gt;13,SUM(_xlfn.IFNA(INDEX('Mène 2'!$F$5:$F$34,MATCH($P8,'Mène 2'!$B$5:$B$34,0),1),0) , _xlfn.IFNA(INDEX('Mène 2'!$G$5:$G$34,MATCH($P8,'Mène 2'!$D$5:$D$34,0),1),0))&lt;&gt;13 ),$P8,"")</f>
        <v/>
      </c>
      <c r="Z8" s="28" t="str">
        <f aca="true">IF(AND(Équipe!$B9&lt;&gt;0,'Mène 3'!Y8&lt;&gt;""),RAND(),"")</f>
        <v/>
      </c>
      <c r="AA8" s="28" t="str">
        <f aca="true">IF( AND(Équipe!$B9&lt;&gt;0,$Y8&lt;&gt;""),RANK($Z8,$Z$2:INDIRECT("$Z$"&amp;0+COUNTA($P$2:$P$61)))+MAX($W$2:$W$61),"")</f>
        <v/>
      </c>
    </row>
    <row r="9" customFormat="false" ht="30.6" hidden="false" customHeight="true" outlineLevel="0" collapsed="false">
      <c r="A9" s="33" t="n">
        <f aca="false">IF(ROW(A9)-4&lt;=Procédure!$K$3,ROW(A9)-4,IF(ROW(A9)-(QUOTIENT(ROW(A9)-4,Procédure!$K$3)*Procédure!$K$3)-4&lt;&gt;0,ROW(A9)-(QUOTIENT(ROW(A9)-4,Procédure!$K$3)*Procédure!$K$3)-4,ROW(A9)-(QUOTIENT(ROW(A9)-4,Procédure!$K$3)*Procédure!$K$3)-4+Procédure!$K$3))</f>
        <v>5</v>
      </c>
      <c r="B9" s="34"/>
      <c r="C9" s="35"/>
      <c r="D9" s="34"/>
      <c r="E9" s="35"/>
      <c r="F9" s="36"/>
      <c r="G9" s="36"/>
      <c r="I9" s="31" t="str">
        <f aca="false">IF(ROW(I9)&lt;=QUOTIENT(COUNTA($P$2:$P$61)-COUNTBLANK($P$2:$P$61),2)+MOD(COUNTA($P$2:$P$61)-COUNTBLANK($P$2:$P$61),2)+2,IF(ROW(I9)&lt;&gt;3,I8+2,1),"")</f>
        <v/>
      </c>
      <c r="J9" s="1" t="str">
        <f aca="false">IF(I9&lt;&gt;"",SUM(_xlfn.IFNA(INDEX($P$2:$P$61,MATCH(I9,$S$2:$S$61,0),1),0),_xlfn.IFNA(INDEX($P$2:$P$61,MATCH(I9,$W$2:$W$61,0),1),0),_xlfn.IFNA(INDEX($P$2:$P$61,MATCH(I9,$AA$2:$AA$61,0),1),0)),"")</f>
        <v/>
      </c>
      <c r="K9" s="1" t="str">
        <f aca="false">_xlfn.IFNA(INDEX(Équipe!$B$3:$B$62,MATCH(J9,Équipe!$A$3:$A$62,0),1),"")</f>
        <v/>
      </c>
      <c r="L9" s="1" t="str">
        <f aca="false">IF(
       AND(
             N9&lt;&gt;"",
             SUM(
                              _xlfn.IFNA(INDEX($P$2:$P$61,MATCH(N9,$S$2:$S$61,0),1),0),
                              _xlfn.IFNA(INDEX($P$2:$P$61,MATCH(N9,$W$2:$W$61,0),1),0),
                              _xlfn.IFNA(INDEX($P$2:$P$61,MATCH(N9,$AA$2:$AA$61,0),1),0)
              )
        &lt;&gt;0),
        SUM(
                         _xlfn.IFNA(INDEX($P$2:$P$61,MATCH(N9,$S$2:$S$61,0),1),0),
                         _xlfn.IFNA(INDEX($P$2:$P$61,MATCH(N9,$W$2:$W$61,0),1),0),
                         _xlfn.IFNA(INDEX($P$2:$P$61,MATCH(N9,$AA$2:$AA$61,0),1),0)
         ),
"")</f>
        <v/>
      </c>
      <c r="M9" s="1" t="str">
        <f aca="false">_xlfn.IFNA(INDEX(Équipe!$B$3:$B$62,MATCH(L9,Équipe!$A$3:$A$62,0),1),"")</f>
        <v/>
      </c>
      <c r="N9" s="31" t="str">
        <f aca="false">IF(ROW(N9)&lt;=QUOTIENT(COUNTA($P$2:$P$61)-COUNTBLANK($P$2:$P$61),2)+MOD(COUNTA($P$2:$P$61)-COUNTBLANK($P$2:$P$61),2)+2,I9+1,"")</f>
        <v/>
      </c>
      <c r="P9" s="28" t="str">
        <f aca="false">IF(Équipe!$B10&lt;&gt;0,Équipe!$A10,"")</f>
        <v/>
      </c>
      <c r="Q9" s="28" t="str">
        <f aca="false">IF(AND(SUM(_xlfn.IFNA(INDEX('Mène 1'!$F$5:$F$34,MATCH($P9,'Mène 1'!$B$5:$B$34,0),1),0) , _xlfn.IFNA(INDEX('Mène 1'!$G$5:$G$34,MATCH($P9,'Mène 1'!$D$5:$D$34,0),1),0))=13,SUM(_xlfn.IFNA(INDEX('Mène 2'!$F$5:$F$34,MATCH($P9,'Mène 2'!$B$5:$B$34,0),1),0) , _xlfn.IFNA(INDEX('Mène 2'!$G$5:$G$34,MATCH($P9,'Mène 2'!$D$5:$D$34,0),1),0))=13 ),$P9,"")</f>
        <v/>
      </c>
      <c r="R9" s="28" t="str">
        <f aca="true">IF(AND(Équipe!$B10&lt;&gt;0,'Mène 3'!Q9&lt;&gt;""),RAND(),"")</f>
        <v/>
      </c>
      <c r="S9" s="28" t="str">
        <f aca="true">IF(AND(Équipe!$B10&lt;&gt;0,$Q9&lt;&gt;""),RANK($R9,$R$2:INDIRECT("$R$"&amp;0+COUNTA($P$2:$P$61))),"")</f>
        <v/>
      </c>
      <c r="U9" s="28" t="str">
        <f aca="false">IF(_xlfn.XOR(SUM(_xlfn.IFNA(INDEX('Mène 1'!$F$5:$F$34,MATCH($P9,'Mène 1'!$B$5:$B$34,0),1),0) , _xlfn.IFNA(INDEX('Mène 1'!$G$5:$G$34,MATCH($P9,'Mène 1'!$D$5:$D$34,0),1),0))=13,SUM(_xlfn.IFNA(INDEX('Mène 2'!$F$5:$F$34,MATCH($P9,'Mène 2'!$B$5:$B$34,0),1),0) , _xlfn.IFNA(INDEX('Mène 2'!$G$5:$G$34,MATCH($P9,'Mène 2'!$D$5:$D$34,0),1),0))=13 ),$P9,"")</f>
        <v/>
      </c>
      <c r="V9" s="28" t="str">
        <f aca="true">IF(AND(Équipe!$B10&lt;&gt;0,'Mène 3'!U9&lt;&gt;""),RAND(),"")</f>
        <v/>
      </c>
      <c r="W9" s="28" t="str">
        <f aca="true">IF( AND(Équipe!$B10&lt;&gt;0,$U9&lt;&gt;""),RANK($V9,$V$2:INDIRECT("$V$"&amp;0+COUNTA($P$2:$P$61)))+MAX($S$2:$S$61),"")</f>
        <v/>
      </c>
      <c r="Y9" s="28" t="str">
        <f aca="false">IF(AND(SUM(_xlfn.IFNA(INDEX('Mène 1'!$F$5:$F$34,MATCH($P9,'Mène 1'!$B$5:$B$34,0),1),0) , _xlfn.IFNA(INDEX('Mène 1'!$G$5:$G$34,MATCH($P9,'Mène 1'!$D$5:$D$34,0),1),0))&lt;&gt;13,SUM(_xlfn.IFNA(INDEX('Mène 2'!$F$5:$F$34,MATCH($P9,'Mène 2'!$B$5:$B$34,0),1),0) , _xlfn.IFNA(INDEX('Mène 2'!$G$5:$G$34,MATCH($P9,'Mène 2'!$D$5:$D$34,0),1),0))&lt;&gt;13 ),$P9,"")</f>
        <v/>
      </c>
      <c r="Z9" s="28" t="str">
        <f aca="true">IF(AND(Équipe!$B10&lt;&gt;0,'Mène 3'!Y9&lt;&gt;""),RAND(),"")</f>
        <v/>
      </c>
      <c r="AA9" s="28" t="str">
        <f aca="true">IF( AND(Équipe!$B10&lt;&gt;0,$Y9&lt;&gt;""),RANK($Z9,$Z$2:INDIRECT("$Z$"&amp;0+COUNTA($P$2:$P$61)))+MAX($W$2:$W$61),"")</f>
        <v/>
      </c>
    </row>
    <row r="10" customFormat="false" ht="30.6" hidden="false" customHeight="true" outlineLevel="0" collapsed="false">
      <c r="A10" s="33" t="n">
        <f aca="false">IF(ROW(A10)-4&lt;=Procédure!$K$3,ROW(A10)-4,IF(ROW(A10)-(QUOTIENT(ROW(A10)-4,Procédure!$K$3)*Procédure!$K$3)-4&lt;&gt;0,ROW(A10)-(QUOTIENT(ROW(A10)-4,Procédure!$K$3)*Procédure!$K$3)-4,ROW(A10)-(QUOTIENT(ROW(A10)-4,Procédure!$K$3)*Procédure!$K$3)-4+Procédure!$K$3))</f>
        <v>6</v>
      </c>
      <c r="B10" s="34"/>
      <c r="C10" s="35"/>
      <c r="D10" s="34"/>
      <c r="E10" s="35"/>
      <c r="F10" s="36"/>
      <c r="G10" s="36"/>
      <c r="I10" s="31" t="str">
        <f aca="false">IF(ROW(I10)&lt;=QUOTIENT(COUNTA($P$2:$P$61)-COUNTBLANK($P$2:$P$61),2)+MOD(COUNTA($P$2:$P$61)-COUNTBLANK($P$2:$P$61),2)+2,IF(ROW(I10)&lt;&gt;3,I9+2,1),"")</f>
        <v/>
      </c>
      <c r="J10" s="1" t="str">
        <f aca="false">IF(I10&lt;&gt;"",SUM(_xlfn.IFNA(INDEX($P$2:$P$61,MATCH(I10,$S$2:$S$61,0),1),0),_xlfn.IFNA(INDEX($P$2:$P$61,MATCH(I10,$W$2:$W$61,0),1),0),_xlfn.IFNA(INDEX($P$2:$P$61,MATCH(I10,$AA$2:$AA$61,0),1),0)),"")</f>
        <v/>
      </c>
      <c r="K10" s="1" t="str">
        <f aca="false">_xlfn.IFNA(INDEX(Équipe!$B$3:$B$62,MATCH(J10,Équipe!$A$3:$A$62,0),1),"")</f>
        <v/>
      </c>
      <c r="L10" s="1" t="str">
        <f aca="false">IF(
       AND(
             N10&lt;&gt;"",
             SUM(
                              _xlfn.IFNA(INDEX($P$2:$P$61,MATCH(N10,$S$2:$S$61,0),1),0),
                              _xlfn.IFNA(INDEX($P$2:$P$61,MATCH(N10,$W$2:$W$61,0),1),0),
                              _xlfn.IFNA(INDEX($P$2:$P$61,MATCH(N10,$AA$2:$AA$61,0),1),0)
              )
        &lt;&gt;0),
        SUM(
                         _xlfn.IFNA(INDEX($P$2:$P$61,MATCH(N10,$S$2:$S$61,0),1),0),
                         _xlfn.IFNA(INDEX($P$2:$P$61,MATCH(N10,$W$2:$W$61,0),1),0),
                         _xlfn.IFNA(INDEX($P$2:$P$61,MATCH(N10,$AA$2:$AA$61,0),1),0)
         ),
"")</f>
        <v/>
      </c>
      <c r="M10" s="1" t="str">
        <f aca="false">_xlfn.IFNA(INDEX(Équipe!$B$3:$B$62,MATCH(L10,Équipe!$A$3:$A$62,0),1),"")</f>
        <v/>
      </c>
      <c r="N10" s="31" t="str">
        <f aca="false">IF(ROW(N10)&lt;=QUOTIENT(COUNTA($P$2:$P$61)-COUNTBLANK($P$2:$P$61),2)+MOD(COUNTA($P$2:$P$61)-COUNTBLANK($P$2:$P$61),2)+2,I10+1,"")</f>
        <v/>
      </c>
      <c r="P10" s="28" t="str">
        <f aca="false">IF(Équipe!$B11&lt;&gt;0,Équipe!$A11,"")</f>
        <v/>
      </c>
      <c r="Q10" s="28" t="str">
        <f aca="false">IF(AND(SUM(_xlfn.IFNA(INDEX('Mène 1'!$F$5:$F$34,MATCH($P10,'Mène 1'!$B$5:$B$34,0),1),0) , _xlfn.IFNA(INDEX('Mène 1'!$G$5:$G$34,MATCH($P10,'Mène 1'!$D$5:$D$34,0),1),0))=13,SUM(_xlfn.IFNA(INDEX('Mène 2'!$F$5:$F$34,MATCH($P10,'Mène 2'!$B$5:$B$34,0),1),0) , _xlfn.IFNA(INDEX('Mène 2'!$G$5:$G$34,MATCH($P10,'Mène 2'!$D$5:$D$34,0),1),0))=13 ),$P10,"")</f>
        <v/>
      </c>
      <c r="R10" s="28" t="str">
        <f aca="true">IF(AND(Équipe!$B11&lt;&gt;0,'Mène 3'!Q10&lt;&gt;""),RAND(),"")</f>
        <v/>
      </c>
      <c r="S10" s="28" t="str">
        <f aca="true">IF(AND(Équipe!$B11&lt;&gt;0,$Q10&lt;&gt;""),RANK($R10,$R$2:INDIRECT("$R$"&amp;0+COUNTA($P$2:$P$61))),"")</f>
        <v/>
      </c>
      <c r="U10" s="28" t="str">
        <f aca="false">IF(_xlfn.XOR(SUM(_xlfn.IFNA(INDEX('Mène 1'!$F$5:$F$34,MATCH($P10,'Mène 1'!$B$5:$B$34,0),1),0) , _xlfn.IFNA(INDEX('Mène 1'!$G$5:$G$34,MATCH($P10,'Mène 1'!$D$5:$D$34,0),1),0))=13,SUM(_xlfn.IFNA(INDEX('Mène 2'!$F$5:$F$34,MATCH($P10,'Mène 2'!$B$5:$B$34,0),1),0) , _xlfn.IFNA(INDEX('Mène 2'!$G$5:$G$34,MATCH($P10,'Mène 2'!$D$5:$D$34,0),1),0))=13 ),$P10,"")</f>
        <v/>
      </c>
      <c r="V10" s="28" t="str">
        <f aca="true">IF(AND(Équipe!$B11&lt;&gt;0,'Mène 3'!U10&lt;&gt;""),RAND(),"")</f>
        <v/>
      </c>
      <c r="W10" s="28" t="str">
        <f aca="true">IF( AND(Équipe!$B11&lt;&gt;0,$U10&lt;&gt;""),RANK($V10,$V$2:INDIRECT("$V$"&amp;0+COUNTA($P$2:$P$61)))+MAX($S$2:$S$61),"")</f>
        <v/>
      </c>
      <c r="Y10" s="28" t="str">
        <f aca="false">IF(AND(SUM(_xlfn.IFNA(INDEX('Mène 1'!$F$5:$F$34,MATCH($P10,'Mène 1'!$B$5:$B$34,0),1),0) , _xlfn.IFNA(INDEX('Mène 1'!$G$5:$G$34,MATCH($P10,'Mène 1'!$D$5:$D$34,0),1),0))&lt;&gt;13,SUM(_xlfn.IFNA(INDEX('Mène 2'!$F$5:$F$34,MATCH($P10,'Mène 2'!$B$5:$B$34,0),1),0) , _xlfn.IFNA(INDEX('Mène 2'!$G$5:$G$34,MATCH($P10,'Mène 2'!$D$5:$D$34,0),1),0))&lt;&gt;13 ),$P10,"")</f>
        <v/>
      </c>
      <c r="Z10" s="28" t="str">
        <f aca="true">IF(AND(Équipe!$B11&lt;&gt;0,'Mène 3'!Y10&lt;&gt;""),RAND(),"")</f>
        <v/>
      </c>
      <c r="AA10" s="28" t="str">
        <f aca="true">IF( AND(Équipe!$B11&lt;&gt;0,$Y10&lt;&gt;""),RANK($Z10,$Z$2:INDIRECT("$Z$"&amp;0+COUNTA($P$2:$P$61)))+MAX($W$2:$W$61),"")</f>
        <v/>
      </c>
    </row>
    <row r="11" customFormat="false" ht="30.6" hidden="false" customHeight="true" outlineLevel="0" collapsed="false">
      <c r="A11" s="33" t="n">
        <f aca="false">IF(ROW(A11)-4&lt;=Procédure!$K$3,ROW(A11)-4,IF(ROW(A11)-(QUOTIENT(ROW(A11)-4,Procédure!$K$3)*Procédure!$K$3)-4&lt;&gt;0,ROW(A11)-(QUOTIENT(ROW(A11)-4,Procédure!$K$3)*Procédure!$K$3)-4,ROW(A11)-(QUOTIENT(ROW(A11)-4,Procédure!$K$3)*Procédure!$K$3)-4+Procédure!$K$3))</f>
        <v>7</v>
      </c>
      <c r="B11" s="34"/>
      <c r="C11" s="35"/>
      <c r="D11" s="34"/>
      <c r="E11" s="35"/>
      <c r="F11" s="36"/>
      <c r="G11" s="36"/>
      <c r="I11" s="31" t="str">
        <f aca="false">IF(ROW(I11)&lt;=QUOTIENT(COUNTA($P$2:$P$61)-COUNTBLANK($P$2:$P$61),2)+MOD(COUNTA($P$2:$P$61)-COUNTBLANK($P$2:$P$61),2)+2,IF(ROW(I11)&lt;&gt;3,I10+2,1),"")</f>
        <v/>
      </c>
      <c r="J11" s="1" t="str">
        <f aca="false">IF(I11&lt;&gt;"",SUM(_xlfn.IFNA(INDEX($P$2:$P$61,MATCH(I11,$S$2:$S$61,0),1),0),_xlfn.IFNA(INDEX($P$2:$P$61,MATCH(I11,$W$2:$W$61,0),1),0),_xlfn.IFNA(INDEX($P$2:$P$61,MATCH(I11,$AA$2:$AA$61,0),1),0)),"")</f>
        <v/>
      </c>
      <c r="K11" s="1" t="str">
        <f aca="false">_xlfn.IFNA(INDEX(Équipe!$B$3:$B$62,MATCH(J11,Équipe!$A$3:$A$62,0),1),"")</f>
        <v/>
      </c>
      <c r="L11" s="1" t="str">
        <f aca="false">IF(
       AND(
             N11&lt;&gt;"",
             SUM(
                              _xlfn.IFNA(INDEX($P$2:$P$61,MATCH(N11,$S$2:$S$61,0),1),0),
                              _xlfn.IFNA(INDEX($P$2:$P$61,MATCH(N11,$W$2:$W$61,0),1),0),
                              _xlfn.IFNA(INDEX($P$2:$P$61,MATCH(N11,$AA$2:$AA$61,0),1),0)
              )
        &lt;&gt;0),
        SUM(
                         _xlfn.IFNA(INDEX($P$2:$P$61,MATCH(N11,$S$2:$S$61,0),1),0),
                         _xlfn.IFNA(INDEX($P$2:$P$61,MATCH(N11,$W$2:$W$61,0),1),0),
                         _xlfn.IFNA(INDEX($P$2:$P$61,MATCH(N11,$AA$2:$AA$61,0),1),0)
         ),
"")</f>
        <v/>
      </c>
      <c r="M11" s="1" t="str">
        <f aca="false">_xlfn.IFNA(INDEX(Équipe!$B$3:$B$62,MATCH(L11,Équipe!$A$3:$A$62,0),1),"")</f>
        <v/>
      </c>
      <c r="N11" s="31" t="str">
        <f aca="false">IF(ROW(N11)&lt;=QUOTIENT(COUNTA($P$2:$P$61)-COUNTBLANK($P$2:$P$61),2)+MOD(COUNTA($P$2:$P$61)-COUNTBLANK($P$2:$P$61),2)+2,I11+1,"")</f>
        <v/>
      </c>
      <c r="P11" s="28" t="str">
        <f aca="false">IF(Équipe!$B12&lt;&gt;0,Équipe!$A12,"")</f>
        <v/>
      </c>
      <c r="Q11" s="28" t="str">
        <f aca="false">IF(AND(SUM(_xlfn.IFNA(INDEX('Mène 1'!$F$5:$F$34,MATCH($P11,'Mène 1'!$B$5:$B$34,0),1),0) , _xlfn.IFNA(INDEX('Mène 1'!$G$5:$G$34,MATCH($P11,'Mène 1'!$D$5:$D$34,0),1),0))=13,SUM(_xlfn.IFNA(INDEX('Mène 2'!$F$5:$F$34,MATCH($P11,'Mène 2'!$B$5:$B$34,0),1),0) , _xlfn.IFNA(INDEX('Mène 2'!$G$5:$G$34,MATCH($P11,'Mène 2'!$D$5:$D$34,0),1),0))=13 ),$P11,"")</f>
        <v/>
      </c>
      <c r="R11" s="28" t="str">
        <f aca="true">IF(AND(Équipe!$B12&lt;&gt;0,'Mène 3'!Q11&lt;&gt;""),RAND(),"")</f>
        <v/>
      </c>
      <c r="S11" s="28" t="str">
        <f aca="true">IF(AND(Équipe!$B12&lt;&gt;0,$Q11&lt;&gt;""),RANK($R11,$R$2:INDIRECT("$R$"&amp;0+COUNTA($P$2:$P$61))),"")</f>
        <v/>
      </c>
      <c r="U11" s="28" t="str">
        <f aca="false">IF(_xlfn.XOR(SUM(_xlfn.IFNA(INDEX('Mène 1'!$F$5:$F$34,MATCH($P11,'Mène 1'!$B$5:$B$34,0),1),0) , _xlfn.IFNA(INDEX('Mène 1'!$G$5:$G$34,MATCH($P11,'Mène 1'!$D$5:$D$34,0),1),0))=13,SUM(_xlfn.IFNA(INDEX('Mène 2'!$F$5:$F$34,MATCH($P11,'Mène 2'!$B$5:$B$34,0),1),0) , _xlfn.IFNA(INDEX('Mène 2'!$G$5:$G$34,MATCH($P11,'Mène 2'!$D$5:$D$34,0),1),0))=13 ),$P11,"")</f>
        <v/>
      </c>
      <c r="V11" s="28" t="str">
        <f aca="true">IF(AND(Équipe!$B12&lt;&gt;0,'Mène 3'!U11&lt;&gt;""),RAND(),"")</f>
        <v/>
      </c>
      <c r="W11" s="28" t="str">
        <f aca="true">IF( AND(Équipe!$B12&lt;&gt;0,$U11&lt;&gt;""),RANK($V11,$V$2:INDIRECT("$V$"&amp;0+COUNTA($P$2:$P$61)))+MAX($S$2:$S$61),"")</f>
        <v/>
      </c>
      <c r="Y11" s="28" t="str">
        <f aca="false">IF(AND(SUM(_xlfn.IFNA(INDEX('Mène 1'!$F$5:$F$34,MATCH($P11,'Mène 1'!$B$5:$B$34,0),1),0) , _xlfn.IFNA(INDEX('Mène 1'!$G$5:$G$34,MATCH($P11,'Mène 1'!$D$5:$D$34,0),1),0))&lt;&gt;13,SUM(_xlfn.IFNA(INDEX('Mène 2'!$F$5:$F$34,MATCH($P11,'Mène 2'!$B$5:$B$34,0),1),0) , _xlfn.IFNA(INDEX('Mène 2'!$G$5:$G$34,MATCH($P11,'Mène 2'!$D$5:$D$34,0),1),0))&lt;&gt;13 ),$P11,"")</f>
        <v/>
      </c>
      <c r="Z11" s="28" t="str">
        <f aca="true">IF(AND(Équipe!$B12&lt;&gt;0,'Mène 3'!Y11&lt;&gt;""),RAND(),"")</f>
        <v/>
      </c>
      <c r="AA11" s="28" t="str">
        <f aca="true">IF( AND(Équipe!$B12&lt;&gt;0,$Y11&lt;&gt;""),RANK($Z11,$Z$2:INDIRECT("$Z$"&amp;0+COUNTA($P$2:$P$61)))+MAX($W$2:$W$61),"")</f>
        <v/>
      </c>
    </row>
    <row r="12" customFormat="false" ht="30.6" hidden="false" customHeight="true" outlineLevel="0" collapsed="false">
      <c r="A12" s="33" t="n">
        <f aca="false">IF(ROW(A12)-4&lt;=Procédure!$K$3,ROW(A12)-4,IF(ROW(A12)-(QUOTIENT(ROW(A12)-4,Procédure!$K$3)*Procédure!$K$3)-4&lt;&gt;0,ROW(A12)-(QUOTIENT(ROW(A12)-4,Procédure!$K$3)*Procédure!$K$3)-4,ROW(A12)-(QUOTIENT(ROW(A12)-4,Procédure!$K$3)*Procédure!$K$3)-4+Procédure!$K$3))</f>
        <v>8</v>
      </c>
      <c r="B12" s="34"/>
      <c r="C12" s="35"/>
      <c r="D12" s="34"/>
      <c r="E12" s="35"/>
      <c r="F12" s="36"/>
      <c r="G12" s="36"/>
      <c r="I12" s="31" t="str">
        <f aca="false">IF(ROW(I12)&lt;=QUOTIENT(COUNTA($P$2:$P$61)-COUNTBLANK($P$2:$P$61),2)+MOD(COUNTA($P$2:$P$61)-COUNTBLANK($P$2:$P$61),2)+2,IF(ROW(I12)&lt;&gt;3,I11+2,1),"")</f>
        <v/>
      </c>
      <c r="J12" s="1" t="str">
        <f aca="false">IF(I12&lt;&gt;"",SUM(_xlfn.IFNA(INDEX($P$2:$P$61,MATCH(I12,$S$2:$S$61,0),1),0),_xlfn.IFNA(INDEX($P$2:$P$61,MATCH(I12,$W$2:$W$61,0),1),0),_xlfn.IFNA(INDEX($P$2:$P$61,MATCH(I12,$AA$2:$AA$61,0),1),0)),"")</f>
        <v/>
      </c>
      <c r="K12" s="1" t="str">
        <f aca="false">_xlfn.IFNA(INDEX(Équipe!$B$3:$B$62,MATCH(J12,Équipe!$A$3:$A$62,0),1),"")</f>
        <v/>
      </c>
      <c r="L12" s="1" t="str">
        <f aca="false">IF(
       AND(
             N12&lt;&gt;"",
             SUM(
                              _xlfn.IFNA(INDEX($P$2:$P$61,MATCH(N12,$S$2:$S$61,0),1),0),
                              _xlfn.IFNA(INDEX($P$2:$P$61,MATCH(N12,$W$2:$W$61,0),1),0),
                              _xlfn.IFNA(INDEX($P$2:$P$61,MATCH(N12,$AA$2:$AA$61,0),1),0)
              )
        &lt;&gt;0),
        SUM(
                         _xlfn.IFNA(INDEX($P$2:$P$61,MATCH(N12,$S$2:$S$61,0),1),0),
                         _xlfn.IFNA(INDEX($P$2:$P$61,MATCH(N12,$W$2:$W$61,0),1),0),
                         _xlfn.IFNA(INDEX($P$2:$P$61,MATCH(N12,$AA$2:$AA$61,0),1),0)
         ),
"")</f>
        <v/>
      </c>
      <c r="M12" s="1" t="str">
        <f aca="false">_xlfn.IFNA(INDEX(Équipe!$B$3:$B$62,MATCH(L12,Équipe!$A$3:$A$62,0),1),"")</f>
        <v/>
      </c>
      <c r="N12" s="31" t="str">
        <f aca="false">IF(ROW(N12)&lt;=QUOTIENT(COUNTA($P$2:$P$61)-COUNTBLANK($P$2:$P$61),2)+MOD(COUNTA($P$2:$P$61)-COUNTBLANK($P$2:$P$61),2)+2,I12+1,"")</f>
        <v/>
      </c>
      <c r="P12" s="28" t="str">
        <f aca="false">IF(Équipe!$B13&lt;&gt;0,Équipe!$A13,"")</f>
        <v/>
      </c>
      <c r="Q12" s="28" t="str">
        <f aca="false">IF(AND(SUM(_xlfn.IFNA(INDEX('Mène 1'!$F$5:$F$34,MATCH($P12,'Mène 1'!$B$5:$B$34,0),1),0) , _xlfn.IFNA(INDEX('Mène 1'!$G$5:$G$34,MATCH($P12,'Mène 1'!$D$5:$D$34,0),1),0))=13,SUM(_xlfn.IFNA(INDEX('Mène 2'!$F$5:$F$34,MATCH($P12,'Mène 2'!$B$5:$B$34,0),1),0) , _xlfn.IFNA(INDEX('Mène 2'!$G$5:$G$34,MATCH($P12,'Mène 2'!$D$5:$D$34,0),1),0))=13 ),$P12,"")</f>
        <v/>
      </c>
      <c r="R12" s="28" t="str">
        <f aca="true">IF(AND(Équipe!$B13&lt;&gt;0,'Mène 3'!Q12&lt;&gt;""),RAND(),"")</f>
        <v/>
      </c>
      <c r="S12" s="28" t="str">
        <f aca="true">IF(AND(Équipe!$B13&lt;&gt;0,$Q12&lt;&gt;""),RANK($R12,$R$2:INDIRECT("$R$"&amp;0+COUNTA($P$2:$P$61))),"")</f>
        <v/>
      </c>
      <c r="U12" s="28" t="str">
        <f aca="false">IF(_xlfn.XOR(SUM(_xlfn.IFNA(INDEX('Mène 1'!$F$5:$F$34,MATCH($P12,'Mène 1'!$B$5:$B$34,0),1),0) , _xlfn.IFNA(INDEX('Mène 1'!$G$5:$G$34,MATCH($P12,'Mène 1'!$D$5:$D$34,0),1),0))=13,SUM(_xlfn.IFNA(INDEX('Mène 2'!$F$5:$F$34,MATCH($P12,'Mène 2'!$B$5:$B$34,0),1),0) , _xlfn.IFNA(INDEX('Mène 2'!$G$5:$G$34,MATCH($P12,'Mène 2'!$D$5:$D$34,0),1),0))=13 ),$P12,"")</f>
        <v/>
      </c>
      <c r="V12" s="28" t="str">
        <f aca="true">IF(AND(Équipe!$B13&lt;&gt;0,'Mène 3'!U12&lt;&gt;""),RAND(),"")</f>
        <v/>
      </c>
      <c r="W12" s="28" t="str">
        <f aca="true">IF( AND(Équipe!$B13&lt;&gt;0,$U12&lt;&gt;""),RANK($V12,$V$2:INDIRECT("$V$"&amp;0+COUNTA($P$2:$P$61)))+MAX($S$2:$S$61),"")</f>
        <v/>
      </c>
      <c r="Y12" s="28" t="str">
        <f aca="false">IF(AND(SUM(_xlfn.IFNA(INDEX('Mène 1'!$F$5:$F$34,MATCH($P12,'Mène 1'!$B$5:$B$34,0),1),0) , _xlfn.IFNA(INDEX('Mène 1'!$G$5:$G$34,MATCH($P12,'Mène 1'!$D$5:$D$34,0),1),0))&lt;&gt;13,SUM(_xlfn.IFNA(INDEX('Mène 2'!$F$5:$F$34,MATCH($P12,'Mène 2'!$B$5:$B$34,0),1),0) , _xlfn.IFNA(INDEX('Mène 2'!$G$5:$G$34,MATCH($P12,'Mène 2'!$D$5:$D$34,0),1),0))&lt;&gt;13 ),$P12,"")</f>
        <v/>
      </c>
      <c r="Z12" s="28" t="str">
        <f aca="true">IF(AND(Équipe!$B13&lt;&gt;0,'Mène 3'!Y12&lt;&gt;""),RAND(),"")</f>
        <v/>
      </c>
      <c r="AA12" s="28" t="str">
        <f aca="true">IF( AND(Équipe!$B13&lt;&gt;0,$Y12&lt;&gt;""),RANK($Z12,$Z$2:INDIRECT("$Z$"&amp;0+COUNTA($P$2:$P$61)))+MAX($W$2:$W$61),"")</f>
        <v/>
      </c>
    </row>
    <row r="13" customFormat="false" ht="30.6" hidden="false" customHeight="true" outlineLevel="0" collapsed="false">
      <c r="A13" s="33" t="n">
        <f aca="false">IF(ROW(A13)-4&lt;=Procédure!$K$3,ROW(A13)-4,IF(ROW(A13)-(QUOTIENT(ROW(A13)-4,Procédure!$K$3)*Procédure!$K$3)-4&lt;&gt;0,ROW(A13)-(QUOTIENT(ROW(A13)-4,Procédure!$K$3)*Procédure!$K$3)-4,ROW(A13)-(QUOTIENT(ROW(A13)-4,Procédure!$K$3)*Procédure!$K$3)-4+Procédure!$K$3))</f>
        <v>9</v>
      </c>
      <c r="B13" s="34"/>
      <c r="C13" s="35"/>
      <c r="D13" s="34"/>
      <c r="E13" s="35"/>
      <c r="F13" s="36"/>
      <c r="G13" s="36"/>
      <c r="I13" s="31" t="str">
        <f aca="false">IF(ROW(I13)&lt;=QUOTIENT(COUNTA($P$2:$P$61)-COUNTBLANK($P$2:$P$61),2)+MOD(COUNTA($P$2:$P$61)-COUNTBLANK($P$2:$P$61),2)+2,IF(ROW(I13)&lt;&gt;3,I12+2,1),"")</f>
        <v/>
      </c>
      <c r="J13" s="1" t="str">
        <f aca="false">IF(I13&lt;&gt;"",SUM(_xlfn.IFNA(INDEX($P$2:$P$61,MATCH(I13,$S$2:$S$61,0),1),0),_xlfn.IFNA(INDEX($P$2:$P$61,MATCH(I13,$W$2:$W$61,0),1),0),_xlfn.IFNA(INDEX($P$2:$P$61,MATCH(I13,$AA$2:$AA$61,0),1),0)),"")</f>
        <v/>
      </c>
      <c r="K13" s="1" t="str">
        <f aca="false">_xlfn.IFNA(INDEX(Équipe!$B$3:$B$62,MATCH(J13,Équipe!$A$3:$A$62,0),1),"")</f>
        <v/>
      </c>
      <c r="L13" s="1" t="str">
        <f aca="false">IF(
       AND(
             N13&lt;&gt;"",
             SUM(
                              _xlfn.IFNA(INDEX($P$2:$P$61,MATCH(N13,$S$2:$S$61,0),1),0),
                              _xlfn.IFNA(INDEX($P$2:$P$61,MATCH(N13,$W$2:$W$61,0),1),0),
                              _xlfn.IFNA(INDEX($P$2:$P$61,MATCH(N13,$AA$2:$AA$61,0),1),0)
              )
        &lt;&gt;0),
        SUM(
                         _xlfn.IFNA(INDEX($P$2:$P$61,MATCH(N13,$S$2:$S$61,0),1),0),
                         _xlfn.IFNA(INDEX($P$2:$P$61,MATCH(N13,$W$2:$W$61,0),1),0),
                         _xlfn.IFNA(INDEX($P$2:$P$61,MATCH(N13,$AA$2:$AA$61,0),1),0)
         ),
"")</f>
        <v/>
      </c>
      <c r="M13" s="1" t="str">
        <f aca="false">_xlfn.IFNA(INDEX(Équipe!$B$3:$B$62,MATCH(L13,Équipe!$A$3:$A$62,0),1),"")</f>
        <v/>
      </c>
      <c r="N13" s="31" t="str">
        <f aca="false">IF(ROW(N13)&lt;=QUOTIENT(COUNTA($P$2:$P$61)-COUNTBLANK($P$2:$P$61),2)+MOD(COUNTA($P$2:$P$61)-COUNTBLANK($P$2:$P$61),2)+2,I13+1,"")</f>
        <v/>
      </c>
      <c r="P13" s="28" t="str">
        <f aca="false">IF(Équipe!$B14&lt;&gt;0,Équipe!$A14,"")</f>
        <v/>
      </c>
      <c r="Q13" s="28" t="str">
        <f aca="false">IF(AND(SUM(_xlfn.IFNA(INDEX('Mène 1'!$F$5:$F$34,MATCH($P13,'Mène 1'!$B$5:$B$34,0),1),0) , _xlfn.IFNA(INDEX('Mène 1'!$G$5:$G$34,MATCH($P13,'Mène 1'!$D$5:$D$34,0),1),0))=13,SUM(_xlfn.IFNA(INDEX('Mène 2'!$F$5:$F$34,MATCH($P13,'Mène 2'!$B$5:$B$34,0),1),0) , _xlfn.IFNA(INDEX('Mène 2'!$G$5:$G$34,MATCH($P13,'Mène 2'!$D$5:$D$34,0),1),0))=13 ),$P13,"")</f>
        <v/>
      </c>
      <c r="R13" s="28" t="str">
        <f aca="true">IF(AND(Équipe!$B14&lt;&gt;0,'Mène 3'!Q13&lt;&gt;""),RAND(),"")</f>
        <v/>
      </c>
      <c r="S13" s="28" t="str">
        <f aca="true">IF(AND(Équipe!$B14&lt;&gt;0,$Q13&lt;&gt;""),RANK($R13,$R$2:INDIRECT("$R$"&amp;0+COUNTA($P$2:$P$61))),"")</f>
        <v/>
      </c>
      <c r="U13" s="28" t="str">
        <f aca="false">IF(_xlfn.XOR(SUM(_xlfn.IFNA(INDEX('Mène 1'!$F$5:$F$34,MATCH($P13,'Mène 1'!$B$5:$B$34,0),1),0) , _xlfn.IFNA(INDEX('Mène 1'!$G$5:$G$34,MATCH($P13,'Mène 1'!$D$5:$D$34,0),1),0))=13,SUM(_xlfn.IFNA(INDEX('Mène 2'!$F$5:$F$34,MATCH($P13,'Mène 2'!$B$5:$B$34,0),1),0) , _xlfn.IFNA(INDEX('Mène 2'!$G$5:$G$34,MATCH($P13,'Mène 2'!$D$5:$D$34,0),1),0))=13 ),$P13,"")</f>
        <v/>
      </c>
      <c r="V13" s="28" t="str">
        <f aca="true">IF(AND(Équipe!$B14&lt;&gt;0,'Mène 3'!U13&lt;&gt;""),RAND(),"")</f>
        <v/>
      </c>
      <c r="W13" s="28" t="str">
        <f aca="true">IF( AND(Équipe!$B14&lt;&gt;0,$U13&lt;&gt;""),RANK($V13,$V$2:INDIRECT("$V$"&amp;0+COUNTA($P$2:$P$61)))+MAX($S$2:$S$61),"")</f>
        <v/>
      </c>
      <c r="Y13" s="28" t="str">
        <f aca="false">IF(AND(SUM(_xlfn.IFNA(INDEX('Mène 1'!$F$5:$F$34,MATCH($P13,'Mène 1'!$B$5:$B$34,0),1),0) , _xlfn.IFNA(INDEX('Mène 1'!$G$5:$G$34,MATCH($P13,'Mène 1'!$D$5:$D$34,0),1),0))&lt;&gt;13,SUM(_xlfn.IFNA(INDEX('Mène 2'!$F$5:$F$34,MATCH($P13,'Mène 2'!$B$5:$B$34,0),1),0) , _xlfn.IFNA(INDEX('Mène 2'!$G$5:$G$34,MATCH($P13,'Mène 2'!$D$5:$D$34,0),1),0))&lt;&gt;13 ),$P13,"")</f>
        <v/>
      </c>
      <c r="Z13" s="28" t="str">
        <f aca="true">IF(AND(Équipe!$B14&lt;&gt;0,'Mène 3'!Y13&lt;&gt;""),RAND(),"")</f>
        <v/>
      </c>
      <c r="AA13" s="28" t="str">
        <f aca="true">IF( AND(Équipe!$B14&lt;&gt;0,$Y13&lt;&gt;""),RANK($Z13,$Z$2:INDIRECT("$Z$"&amp;0+COUNTA($P$2:$P$61)))+MAX($W$2:$W$61),"")</f>
        <v/>
      </c>
    </row>
    <row r="14" customFormat="false" ht="30.6" hidden="false" customHeight="true" outlineLevel="0" collapsed="false">
      <c r="A14" s="33" t="n">
        <f aca="false">IF(ROW(A14)-4&lt;=Procédure!$K$3,ROW(A14)-4,IF(ROW(A14)-(QUOTIENT(ROW(A14)-4,Procédure!$K$3)*Procédure!$K$3)-4&lt;&gt;0,ROW(A14)-(QUOTIENT(ROW(A14)-4,Procédure!$K$3)*Procédure!$K$3)-4,ROW(A14)-(QUOTIENT(ROW(A14)-4,Procédure!$K$3)*Procédure!$K$3)-4+Procédure!$K$3))</f>
        <v>10</v>
      </c>
      <c r="B14" s="34"/>
      <c r="C14" s="35"/>
      <c r="D14" s="34"/>
      <c r="E14" s="35"/>
      <c r="F14" s="36"/>
      <c r="G14" s="36"/>
      <c r="I14" s="31" t="str">
        <f aca="false">IF(ROW(I14)&lt;=QUOTIENT(COUNTA($P$2:$P$61)-COUNTBLANK($P$2:$P$61),2)+MOD(COUNTA($P$2:$P$61)-COUNTBLANK($P$2:$P$61),2)+2,IF(ROW(I14)&lt;&gt;3,I13+2,1),"")</f>
        <v/>
      </c>
      <c r="J14" s="1" t="str">
        <f aca="false">IF(I14&lt;&gt;"",SUM(_xlfn.IFNA(INDEX($P$2:$P$61,MATCH(I14,$S$2:$S$61,0),1),0),_xlfn.IFNA(INDEX($P$2:$P$61,MATCH(I14,$W$2:$W$61,0),1),0),_xlfn.IFNA(INDEX($P$2:$P$61,MATCH(I14,$AA$2:$AA$61,0),1),0)),"")</f>
        <v/>
      </c>
      <c r="K14" s="1" t="str">
        <f aca="false">_xlfn.IFNA(INDEX(Équipe!$B$3:$B$62,MATCH(J14,Équipe!$A$3:$A$62,0),1),"")</f>
        <v/>
      </c>
      <c r="L14" s="1" t="str">
        <f aca="false">IF(
       AND(
             N14&lt;&gt;"",
             SUM(
                              _xlfn.IFNA(INDEX($P$2:$P$61,MATCH(N14,$S$2:$S$61,0),1),0),
                              _xlfn.IFNA(INDEX($P$2:$P$61,MATCH(N14,$W$2:$W$61,0),1),0),
                              _xlfn.IFNA(INDEX($P$2:$P$61,MATCH(N14,$AA$2:$AA$61,0),1),0)
              )
        &lt;&gt;0),
        SUM(
                         _xlfn.IFNA(INDEX($P$2:$P$61,MATCH(N14,$S$2:$S$61,0),1),0),
                         _xlfn.IFNA(INDEX($P$2:$P$61,MATCH(N14,$W$2:$W$61,0),1),0),
                         _xlfn.IFNA(INDEX($P$2:$P$61,MATCH(N14,$AA$2:$AA$61,0),1),0)
         ),
"")</f>
        <v/>
      </c>
      <c r="M14" s="1" t="str">
        <f aca="false">_xlfn.IFNA(INDEX(Équipe!$B$3:$B$62,MATCH(L14,Équipe!$A$3:$A$62,0),1),"")</f>
        <v/>
      </c>
      <c r="N14" s="31" t="str">
        <f aca="false">IF(ROW(N14)&lt;=QUOTIENT(COUNTA($P$2:$P$61)-COUNTBLANK($P$2:$P$61),2)+MOD(COUNTA($P$2:$P$61)-COUNTBLANK($P$2:$P$61),2)+2,I14+1,"")</f>
        <v/>
      </c>
      <c r="P14" s="28" t="str">
        <f aca="false">IF(Équipe!$B15&lt;&gt;0,Équipe!$A15,"")</f>
        <v/>
      </c>
      <c r="Q14" s="28" t="str">
        <f aca="false">IF(AND(SUM(_xlfn.IFNA(INDEX('Mène 1'!$F$5:$F$34,MATCH($P14,'Mène 1'!$B$5:$B$34,0),1),0) , _xlfn.IFNA(INDEX('Mène 1'!$G$5:$G$34,MATCH($P14,'Mène 1'!$D$5:$D$34,0),1),0))=13,SUM(_xlfn.IFNA(INDEX('Mène 2'!$F$5:$F$34,MATCH($P14,'Mène 2'!$B$5:$B$34,0),1),0) , _xlfn.IFNA(INDEX('Mène 2'!$G$5:$G$34,MATCH($P14,'Mène 2'!$D$5:$D$34,0),1),0))=13 ),$P14,"")</f>
        <v/>
      </c>
      <c r="R14" s="28" t="str">
        <f aca="true">IF(AND(Équipe!$B15&lt;&gt;0,'Mène 3'!Q14&lt;&gt;""),RAND(),"")</f>
        <v/>
      </c>
      <c r="S14" s="28" t="str">
        <f aca="true">IF(AND(Équipe!$B15&lt;&gt;0,$Q14&lt;&gt;""),RANK($R14,$R$2:INDIRECT("$R$"&amp;0+COUNTA($P$2:$P$61))),"")</f>
        <v/>
      </c>
      <c r="U14" s="28" t="str">
        <f aca="false">IF(_xlfn.XOR(SUM(_xlfn.IFNA(INDEX('Mène 1'!$F$5:$F$34,MATCH($P14,'Mène 1'!$B$5:$B$34,0),1),0) , _xlfn.IFNA(INDEX('Mène 1'!$G$5:$G$34,MATCH($P14,'Mène 1'!$D$5:$D$34,0),1),0))=13,SUM(_xlfn.IFNA(INDEX('Mène 2'!$F$5:$F$34,MATCH($P14,'Mène 2'!$B$5:$B$34,0),1),0) , _xlfn.IFNA(INDEX('Mène 2'!$G$5:$G$34,MATCH($P14,'Mène 2'!$D$5:$D$34,0),1),0))=13 ),$P14,"")</f>
        <v/>
      </c>
      <c r="V14" s="28" t="str">
        <f aca="true">IF(AND(Équipe!$B15&lt;&gt;0,'Mène 3'!U14&lt;&gt;""),RAND(),"")</f>
        <v/>
      </c>
      <c r="W14" s="28" t="str">
        <f aca="true">IF( AND(Équipe!$B15&lt;&gt;0,$U14&lt;&gt;""),RANK($V14,$V$2:INDIRECT("$V$"&amp;0+COUNTA($P$2:$P$61)))+MAX($S$2:$S$61),"")</f>
        <v/>
      </c>
      <c r="Y14" s="28" t="str">
        <f aca="false">IF(AND(SUM(_xlfn.IFNA(INDEX('Mène 1'!$F$5:$F$34,MATCH($P14,'Mène 1'!$B$5:$B$34,0),1),0) , _xlfn.IFNA(INDEX('Mène 1'!$G$5:$G$34,MATCH($P14,'Mène 1'!$D$5:$D$34,0),1),0))&lt;&gt;13,SUM(_xlfn.IFNA(INDEX('Mène 2'!$F$5:$F$34,MATCH($P14,'Mène 2'!$B$5:$B$34,0),1),0) , _xlfn.IFNA(INDEX('Mène 2'!$G$5:$G$34,MATCH($P14,'Mène 2'!$D$5:$D$34,0),1),0))&lt;&gt;13 ),$P14,"")</f>
        <v/>
      </c>
      <c r="Z14" s="28" t="str">
        <f aca="true">IF(AND(Équipe!$B15&lt;&gt;0,'Mène 3'!Y14&lt;&gt;""),RAND(),"")</f>
        <v/>
      </c>
      <c r="AA14" s="28" t="str">
        <f aca="true">IF( AND(Équipe!$B15&lt;&gt;0,$Y14&lt;&gt;""),RANK($Z14,$Z$2:INDIRECT("$Z$"&amp;0+COUNTA($P$2:$P$61)))+MAX($W$2:$W$61),"")</f>
        <v/>
      </c>
    </row>
    <row r="15" customFormat="false" ht="30.6" hidden="false" customHeight="true" outlineLevel="0" collapsed="false">
      <c r="A15" s="33" t="n">
        <f aca="false">IF(ROW(A15)-4&lt;=Procédure!$K$3,ROW(A15)-4,IF(ROW(A15)-(QUOTIENT(ROW(A15)-4,Procédure!$K$3)*Procédure!$K$3)-4&lt;&gt;0,ROW(A15)-(QUOTIENT(ROW(A15)-4,Procédure!$K$3)*Procédure!$K$3)-4,ROW(A15)-(QUOTIENT(ROW(A15)-4,Procédure!$K$3)*Procédure!$K$3)-4+Procédure!$K$3))</f>
        <v>11</v>
      </c>
      <c r="B15" s="37"/>
      <c r="C15" s="38"/>
      <c r="D15" s="37"/>
      <c r="E15" s="38"/>
      <c r="F15" s="17"/>
      <c r="G15" s="17"/>
      <c r="I15" s="31" t="str">
        <f aca="false">IF(ROW(I15)&lt;=QUOTIENT(COUNTA($P$2:$P$61)-COUNTBLANK($P$2:$P$61),2)+MOD(COUNTA($P$2:$P$61)-COUNTBLANK($P$2:$P$61),2)+2,IF(ROW(I15)&lt;&gt;3,I14+2,1),"")</f>
        <v/>
      </c>
      <c r="J15" s="1" t="str">
        <f aca="false">IF(I15&lt;&gt;"",SUM(_xlfn.IFNA(INDEX($P$2:$P$61,MATCH(I15,$S$2:$S$61,0),1),0),_xlfn.IFNA(INDEX($P$2:$P$61,MATCH(I15,$W$2:$W$61,0),1),0),_xlfn.IFNA(INDEX($P$2:$P$61,MATCH(I15,$AA$2:$AA$61,0),1),0)),"")</f>
        <v/>
      </c>
      <c r="K15" s="1" t="str">
        <f aca="false">_xlfn.IFNA(INDEX(Équipe!$B$3:$B$62,MATCH(J15,Équipe!$A$3:$A$62,0),1),"")</f>
        <v/>
      </c>
      <c r="L15" s="1" t="str">
        <f aca="false">IF(
       AND(
             N15&lt;&gt;"",
             SUM(
                              _xlfn.IFNA(INDEX($P$2:$P$61,MATCH(N15,$S$2:$S$61,0),1),0),
                              _xlfn.IFNA(INDEX($P$2:$P$61,MATCH(N15,$W$2:$W$61,0),1),0),
                              _xlfn.IFNA(INDEX($P$2:$P$61,MATCH(N15,$AA$2:$AA$61,0),1),0)
              )
        &lt;&gt;0),
        SUM(
                         _xlfn.IFNA(INDEX($P$2:$P$61,MATCH(N15,$S$2:$S$61,0),1),0),
                         _xlfn.IFNA(INDEX($P$2:$P$61,MATCH(N15,$W$2:$W$61,0),1),0),
                         _xlfn.IFNA(INDEX($P$2:$P$61,MATCH(N15,$AA$2:$AA$61,0),1),0)
         ),
"")</f>
        <v/>
      </c>
      <c r="M15" s="1" t="str">
        <f aca="false">_xlfn.IFNA(INDEX(Équipe!$B$3:$B$62,MATCH(L15,Équipe!$A$3:$A$62,0),1),"")</f>
        <v/>
      </c>
      <c r="N15" s="31" t="str">
        <f aca="false">IF(ROW(N15)&lt;=QUOTIENT(COUNTA($P$2:$P$61)-COUNTBLANK($P$2:$P$61),2)+MOD(COUNTA($P$2:$P$61)-COUNTBLANK($P$2:$P$61),2)+2,I15+1,"")</f>
        <v/>
      </c>
      <c r="P15" s="28" t="str">
        <f aca="false">IF(Équipe!$B16&lt;&gt;0,Équipe!$A16,"")</f>
        <v/>
      </c>
      <c r="Q15" s="28" t="str">
        <f aca="false">IF(AND(SUM(_xlfn.IFNA(INDEX('Mène 1'!$F$5:$F$34,MATCH($P15,'Mène 1'!$B$5:$B$34,0),1),0) , _xlfn.IFNA(INDEX('Mène 1'!$G$5:$G$34,MATCH($P15,'Mène 1'!$D$5:$D$34,0),1),0))=13,SUM(_xlfn.IFNA(INDEX('Mène 2'!$F$5:$F$34,MATCH($P15,'Mène 2'!$B$5:$B$34,0),1),0) , _xlfn.IFNA(INDEX('Mène 2'!$G$5:$G$34,MATCH($P15,'Mène 2'!$D$5:$D$34,0),1),0))=13 ),$P15,"")</f>
        <v/>
      </c>
      <c r="R15" s="28" t="str">
        <f aca="true">IF(AND(Équipe!$B16&lt;&gt;0,'Mène 3'!Q15&lt;&gt;""),RAND(),"")</f>
        <v/>
      </c>
      <c r="S15" s="28" t="str">
        <f aca="true">IF(AND(Équipe!$B16&lt;&gt;0,$Q15&lt;&gt;""),RANK($R15,$R$2:INDIRECT("$R$"&amp;0+COUNTA($P$2:$P$61))),"")</f>
        <v/>
      </c>
      <c r="U15" s="28" t="str">
        <f aca="false">IF(_xlfn.XOR(SUM(_xlfn.IFNA(INDEX('Mène 1'!$F$5:$F$34,MATCH($P15,'Mène 1'!$B$5:$B$34,0),1),0) , _xlfn.IFNA(INDEX('Mène 1'!$G$5:$G$34,MATCH($P15,'Mène 1'!$D$5:$D$34,0),1),0))=13,SUM(_xlfn.IFNA(INDEX('Mène 2'!$F$5:$F$34,MATCH($P15,'Mène 2'!$B$5:$B$34,0),1),0) , _xlfn.IFNA(INDEX('Mène 2'!$G$5:$G$34,MATCH($P15,'Mène 2'!$D$5:$D$34,0),1),0))=13 ),$P15,"")</f>
        <v/>
      </c>
      <c r="V15" s="28" t="str">
        <f aca="true">IF(AND(Équipe!$B16&lt;&gt;0,'Mène 3'!U15&lt;&gt;""),RAND(),"")</f>
        <v/>
      </c>
      <c r="W15" s="28" t="str">
        <f aca="true">IF( AND(Équipe!$B16&lt;&gt;0,$U15&lt;&gt;""),RANK($V15,$V$2:INDIRECT("$V$"&amp;0+COUNTA($P$2:$P$61)))+MAX($S$2:$S$61),"")</f>
        <v/>
      </c>
      <c r="Y15" s="28" t="str">
        <f aca="false">IF(AND(SUM(_xlfn.IFNA(INDEX('Mène 1'!$F$5:$F$34,MATCH($P15,'Mène 1'!$B$5:$B$34,0),1),0) , _xlfn.IFNA(INDEX('Mène 1'!$G$5:$G$34,MATCH($P15,'Mène 1'!$D$5:$D$34,0),1),0))&lt;&gt;13,SUM(_xlfn.IFNA(INDEX('Mène 2'!$F$5:$F$34,MATCH($P15,'Mène 2'!$B$5:$B$34,0),1),0) , _xlfn.IFNA(INDEX('Mène 2'!$G$5:$G$34,MATCH($P15,'Mène 2'!$D$5:$D$34,0),1),0))&lt;&gt;13 ),$P15,"")</f>
        <v/>
      </c>
      <c r="Z15" s="28" t="str">
        <f aca="true">IF(AND(Équipe!$B16&lt;&gt;0,'Mène 3'!Y15&lt;&gt;""),RAND(),"")</f>
        <v/>
      </c>
      <c r="AA15" s="28" t="str">
        <f aca="true">IF( AND(Équipe!$B16&lt;&gt;0,$Y15&lt;&gt;""),RANK($Z15,$Z$2:INDIRECT("$Z$"&amp;0+COUNTA($P$2:$P$61)))+MAX($W$2:$W$61),"")</f>
        <v/>
      </c>
    </row>
    <row r="16" customFormat="false" ht="30.6" hidden="false" customHeight="true" outlineLevel="0" collapsed="false">
      <c r="A16" s="33" t="n">
        <f aca="false">IF(ROW(A16)-4&lt;=Procédure!$K$3,ROW(A16)-4,IF(ROW(A16)-(QUOTIENT(ROW(A16)-4,Procédure!$K$3)*Procédure!$K$3)-4&lt;&gt;0,ROW(A16)-(QUOTIENT(ROW(A16)-4,Procédure!$K$3)*Procédure!$K$3)-4,ROW(A16)-(QUOTIENT(ROW(A16)-4,Procédure!$K$3)*Procédure!$K$3)-4+Procédure!$K$3))</f>
        <v>12</v>
      </c>
      <c r="B16" s="37"/>
      <c r="C16" s="38"/>
      <c r="D16" s="37"/>
      <c r="E16" s="38"/>
      <c r="F16" s="17"/>
      <c r="G16" s="17"/>
      <c r="I16" s="31" t="str">
        <f aca="false">IF(ROW(I16)&lt;=QUOTIENT(COUNTA($P$2:$P$61)-COUNTBLANK($P$2:$P$61),2)+MOD(COUNTA($P$2:$P$61)-COUNTBLANK($P$2:$P$61),2)+2,IF(ROW(I16)&lt;&gt;3,I15+2,1),"")</f>
        <v/>
      </c>
      <c r="J16" s="1" t="str">
        <f aca="false">IF(I16&lt;&gt;"",SUM(_xlfn.IFNA(INDEX($P$2:$P$61,MATCH(I16,$S$2:$S$61,0),1),0),_xlfn.IFNA(INDEX($P$2:$P$61,MATCH(I16,$W$2:$W$61,0),1),0),_xlfn.IFNA(INDEX($P$2:$P$61,MATCH(I16,$AA$2:$AA$61,0),1),0)),"")</f>
        <v/>
      </c>
      <c r="K16" s="1" t="str">
        <f aca="false">_xlfn.IFNA(INDEX(Équipe!$B$3:$B$62,MATCH(J16,Équipe!$A$3:$A$62,0),1),"")</f>
        <v/>
      </c>
      <c r="L16" s="1" t="str">
        <f aca="false">IF(
       AND(
             N16&lt;&gt;"",
             SUM(
                              _xlfn.IFNA(INDEX($P$2:$P$61,MATCH(N16,$S$2:$S$61,0),1),0),
                              _xlfn.IFNA(INDEX($P$2:$P$61,MATCH(N16,$W$2:$W$61,0),1),0),
                              _xlfn.IFNA(INDEX($P$2:$P$61,MATCH(N16,$AA$2:$AA$61,0),1),0)
              )
        &lt;&gt;0),
        SUM(
                         _xlfn.IFNA(INDEX($P$2:$P$61,MATCH(N16,$S$2:$S$61,0),1),0),
                         _xlfn.IFNA(INDEX($P$2:$P$61,MATCH(N16,$W$2:$W$61,0),1),0),
                         _xlfn.IFNA(INDEX($P$2:$P$61,MATCH(N16,$AA$2:$AA$61,0),1),0)
         ),
"")</f>
        <v/>
      </c>
      <c r="M16" s="1" t="str">
        <f aca="false">_xlfn.IFNA(INDEX(Équipe!$B$3:$B$62,MATCH(L16,Équipe!$A$3:$A$62,0),1),"")</f>
        <v/>
      </c>
      <c r="N16" s="31" t="str">
        <f aca="false">IF(ROW(N16)&lt;=QUOTIENT(COUNTA($P$2:$P$61)-COUNTBLANK($P$2:$P$61),2)+MOD(COUNTA($P$2:$P$61)-COUNTBLANK($P$2:$P$61),2)+2,I16+1,"")</f>
        <v/>
      </c>
      <c r="P16" s="28" t="str">
        <f aca="false">IF(Équipe!$B17&lt;&gt;0,Équipe!$A17,"")</f>
        <v/>
      </c>
      <c r="Q16" s="28" t="str">
        <f aca="false">IF(AND(SUM(_xlfn.IFNA(INDEX('Mène 1'!$F$5:$F$34,MATCH($P16,'Mène 1'!$B$5:$B$34,0),1),0) , _xlfn.IFNA(INDEX('Mène 1'!$G$5:$G$34,MATCH($P16,'Mène 1'!$D$5:$D$34,0),1),0))=13,SUM(_xlfn.IFNA(INDEX('Mène 2'!$F$5:$F$34,MATCH($P16,'Mène 2'!$B$5:$B$34,0),1),0) , _xlfn.IFNA(INDEX('Mène 2'!$G$5:$G$34,MATCH($P16,'Mène 2'!$D$5:$D$34,0),1),0))=13 ),$P16,"")</f>
        <v/>
      </c>
      <c r="R16" s="28" t="str">
        <f aca="true">IF(AND(Équipe!$B17&lt;&gt;0,'Mène 3'!Q16&lt;&gt;""),RAND(),"")</f>
        <v/>
      </c>
      <c r="S16" s="28" t="str">
        <f aca="true">IF(AND(Équipe!$B17&lt;&gt;0,$Q16&lt;&gt;""),RANK($R16,$R$2:INDIRECT("$R$"&amp;0+COUNTA($P$2:$P$61))),"")</f>
        <v/>
      </c>
      <c r="U16" s="28" t="str">
        <f aca="false">IF(_xlfn.XOR(SUM(_xlfn.IFNA(INDEX('Mène 1'!$F$5:$F$34,MATCH($P16,'Mène 1'!$B$5:$B$34,0),1),0) , _xlfn.IFNA(INDEX('Mène 1'!$G$5:$G$34,MATCH($P16,'Mène 1'!$D$5:$D$34,0),1),0))=13,SUM(_xlfn.IFNA(INDEX('Mène 2'!$F$5:$F$34,MATCH($P16,'Mène 2'!$B$5:$B$34,0),1),0) , _xlfn.IFNA(INDEX('Mène 2'!$G$5:$G$34,MATCH($P16,'Mène 2'!$D$5:$D$34,0),1),0))=13 ),$P16,"")</f>
        <v/>
      </c>
      <c r="V16" s="28" t="str">
        <f aca="true">IF(AND(Équipe!$B17&lt;&gt;0,'Mène 3'!U16&lt;&gt;""),RAND(),"")</f>
        <v/>
      </c>
      <c r="W16" s="28" t="str">
        <f aca="true">IF( AND(Équipe!$B17&lt;&gt;0,$U16&lt;&gt;""),RANK($V16,$V$2:INDIRECT("$V$"&amp;0+COUNTA($P$2:$P$61)))+MAX($S$2:$S$61),"")</f>
        <v/>
      </c>
      <c r="Y16" s="28" t="str">
        <f aca="false">IF(AND(SUM(_xlfn.IFNA(INDEX('Mène 1'!$F$5:$F$34,MATCH($P16,'Mène 1'!$B$5:$B$34,0),1),0) , _xlfn.IFNA(INDEX('Mène 1'!$G$5:$G$34,MATCH($P16,'Mène 1'!$D$5:$D$34,0),1),0))&lt;&gt;13,SUM(_xlfn.IFNA(INDEX('Mène 2'!$F$5:$F$34,MATCH($P16,'Mène 2'!$B$5:$B$34,0),1),0) , _xlfn.IFNA(INDEX('Mène 2'!$G$5:$G$34,MATCH($P16,'Mène 2'!$D$5:$D$34,0),1),0))&lt;&gt;13 ),$P16,"")</f>
        <v/>
      </c>
      <c r="Z16" s="28" t="str">
        <f aca="true">IF(AND(Équipe!$B17&lt;&gt;0,'Mène 3'!Y16&lt;&gt;""),RAND(),"")</f>
        <v/>
      </c>
      <c r="AA16" s="28" t="str">
        <f aca="true">IF( AND(Équipe!$B17&lt;&gt;0,$Y16&lt;&gt;""),RANK($Z16,$Z$2:INDIRECT("$Z$"&amp;0+COUNTA($P$2:$P$61)))+MAX($W$2:$W$61),"")</f>
        <v/>
      </c>
    </row>
    <row r="17" customFormat="false" ht="30.6" hidden="false" customHeight="true" outlineLevel="0" collapsed="false">
      <c r="A17" s="33" t="n">
        <f aca="false">IF(ROW(A17)-4&lt;=Procédure!$K$3,ROW(A17)-4,IF(ROW(A17)-(QUOTIENT(ROW(A17)-4,Procédure!$K$3)*Procédure!$K$3)-4&lt;&gt;0,ROW(A17)-(QUOTIENT(ROW(A17)-4,Procédure!$K$3)*Procédure!$K$3)-4,ROW(A17)-(QUOTIENT(ROW(A17)-4,Procédure!$K$3)*Procédure!$K$3)-4+Procédure!$K$3))</f>
        <v>13</v>
      </c>
      <c r="B17" s="37"/>
      <c r="C17" s="38"/>
      <c r="D17" s="37"/>
      <c r="E17" s="38"/>
      <c r="F17" s="17"/>
      <c r="G17" s="17"/>
      <c r="I17" s="31" t="str">
        <f aca="false">IF(ROW(I17)&lt;=QUOTIENT(COUNTA($P$2:$P$61)-COUNTBLANK($P$2:$P$61),2)+MOD(COUNTA($P$2:$P$61)-COUNTBLANK($P$2:$P$61),2)+2,IF(ROW(I17)&lt;&gt;3,I16+2,1),"")</f>
        <v/>
      </c>
      <c r="J17" s="1" t="str">
        <f aca="false">IF(I17&lt;&gt;"",SUM(_xlfn.IFNA(INDEX($P$2:$P$61,MATCH(I17,$S$2:$S$61,0),1),0),_xlfn.IFNA(INDEX($P$2:$P$61,MATCH(I17,$W$2:$W$61,0),1),0),_xlfn.IFNA(INDEX($P$2:$P$61,MATCH(I17,$AA$2:$AA$61,0),1),0)),"")</f>
        <v/>
      </c>
      <c r="K17" s="1" t="str">
        <f aca="false">_xlfn.IFNA(INDEX(Équipe!$B$3:$B$62,MATCH(J17,Équipe!$A$3:$A$62,0),1),"")</f>
        <v/>
      </c>
      <c r="L17" s="1" t="str">
        <f aca="false">IF(
       AND(
             N17&lt;&gt;"",
             SUM(
                              _xlfn.IFNA(INDEX($P$2:$P$61,MATCH(N17,$S$2:$S$61,0),1),0),
                              _xlfn.IFNA(INDEX($P$2:$P$61,MATCH(N17,$W$2:$W$61,0),1),0),
                              _xlfn.IFNA(INDEX($P$2:$P$61,MATCH(N17,$AA$2:$AA$61,0),1),0)
              )
        &lt;&gt;0),
        SUM(
                         _xlfn.IFNA(INDEX($P$2:$P$61,MATCH(N17,$S$2:$S$61,0),1),0),
                         _xlfn.IFNA(INDEX($P$2:$P$61,MATCH(N17,$W$2:$W$61,0),1),0),
                         _xlfn.IFNA(INDEX($P$2:$P$61,MATCH(N17,$AA$2:$AA$61,0),1),0)
         ),
"")</f>
        <v/>
      </c>
      <c r="M17" s="1" t="str">
        <f aca="false">_xlfn.IFNA(INDEX(Équipe!$B$3:$B$62,MATCH(L17,Équipe!$A$3:$A$62,0),1),"")</f>
        <v/>
      </c>
      <c r="N17" s="31" t="str">
        <f aca="false">IF(ROW(N17)&lt;=QUOTIENT(COUNTA($P$2:$P$61)-COUNTBLANK($P$2:$P$61),2)+MOD(COUNTA($P$2:$P$61)-COUNTBLANK($P$2:$P$61),2)+2,I17+1,"")</f>
        <v/>
      </c>
      <c r="P17" s="28" t="str">
        <f aca="false">IF(Équipe!$B18&lt;&gt;0,Équipe!$A18,"")</f>
        <v/>
      </c>
      <c r="Q17" s="28" t="str">
        <f aca="false">IF(AND(SUM(_xlfn.IFNA(INDEX('Mène 1'!$F$5:$F$34,MATCH($P17,'Mène 1'!$B$5:$B$34,0),1),0) , _xlfn.IFNA(INDEX('Mène 1'!$G$5:$G$34,MATCH($P17,'Mène 1'!$D$5:$D$34,0),1),0))=13,SUM(_xlfn.IFNA(INDEX('Mène 2'!$F$5:$F$34,MATCH($P17,'Mène 2'!$B$5:$B$34,0),1),0) , _xlfn.IFNA(INDEX('Mène 2'!$G$5:$G$34,MATCH($P17,'Mène 2'!$D$5:$D$34,0),1),0))=13 ),$P17,"")</f>
        <v/>
      </c>
      <c r="R17" s="28" t="str">
        <f aca="true">IF(AND(Équipe!$B18&lt;&gt;0,'Mène 3'!Q17&lt;&gt;""),RAND(),"")</f>
        <v/>
      </c>
      <c r="S17" s="28" t="str">
        <f aca="true">IF(AND(Équipe!$B18&lt;&gt;0,$Q17&lt;&gt;""),RANK($R17,$R$2:INDIRECT("$R$"&amp;0+COUNTA($P$2:$P$61))),"")</f>
        <v/>
      </c>
      <c r="U17" s="28" t="str">
        <f aca="false">IF(_xlfn.XOR(SUM(_xlfn.IFNA(INDEX('Mène 1'!$F$5:$F$34,MATCH($P17,'Mène 1'!$B$5:$B$34,0),1),0) , _xlfn.IFNA(INDEX('Mène 1'!$G$5:$G$34,MATCH($P17,'Mène 1'!$D$5:$D$34,0),1),0))=13,SUM(_xlfn.IFNA(INDEX('Mène 2'!$F$5:$F$34,MATCH($P17,'Mène 2'!$B$5:$B$34,0),1),0) , _xlfn.IFNA(INDEX('Mène 2'!$G$5:$G$34,MATCH($P17,'Mène 2'!$D$5:$D$34,0),1),0))=13 ),$P17,"")</f>
        <v/>
      </c>
      <c r="V17" s="28" t="str">
        <f aca="true">IF(AND(Équipe!$B18&lt;&gt;0,'Mène 3'!U17&lt;&gt;""),RAND(),"")</f>
        <v/>
      </c>
      <c r="W17" s="28" t="str">
        <f aca="true">IF( AND(Équipe!$B18&lt;&gt;0,$U17&lt;&gt;""),RANK($V17,$V$2:INDIRECT("$V$"&amp;0+COUNTA($P$2:$P$61)))+MAX($S$2:$S$61),"")</f>
        <v/>
      </c>
      <c r="Y17" s="28" t="str">
        <f aca="false">IF(AND(SUM(_xlfn.IFNA(INDEX('Mène 1'!$F$5:$F$34,MATCH($P17,'Mène 1'!$B$5:$B$34,0),1),0) , _xlfn.IFNA(INDEX('Mène 1'!$G$5:$G$34,MATCH($P17,'Mène 1'!$D$5:$D$34,0),1),0))&lt;&gt;13,SUM(_xlfn.IFNA(INDEX('Mène 2'!$F$5:$F$34,MATCH($P17,'Mène 2'!$B$5:$B$34,0),1),0) , _xlfn.IFNA(INDEX('Mène 2'!$G$5:$G$34,MATCH($P17,'Mène 2'!$D$5:$D$34,0),1),0))&lt;&gt;13 ),$P17,"")</f>
        <v/>
      </c>
      <c r="Z17" s="28" t="str">
        <f aca="true">IF(AND(Équipe!$B18&lt;&gt;0,'Mène 3'!Y17&lt;&gt;""),RAND(),"")</f>
        <v/>
      </c>
      <c r="AA17" s="28" t="str">
        <f aca="true">IF( AND(Équipe!$B18&lt;&gt;0,$Y17&lt;&gt;""),RANK($Z17,$Z$2:INDIRECT("$Z$"&amp;0+COUNTA($P$2:$P$61)))+MAX($W$2:$W$61),"")</f>
        <v/>
      </c>
    </row>
    <row r="18" customFormat="false" ht="30.6" hidden="false" customHeight="true" outlineLevel="0" collapsed="false">
      <c r="A18" s="33" t="n">
        <f aca="false">IF(ROW(A18)-4&lt;=Procédure!$K$3,ROW(A18)-4,IF(ROW(A18)-(QUOTIENT(ROW(A18)-4,Procédure!$K$3)*Procédure!$K$3)-4&lt;&gt;0,ROW(A18)-(QUOTIENT(ROW(A18)-4,Procédure!$K$3)*Procédure!$K$3)-4,ROW(A18)-(QUOTIENT(ROW(A18)-4,Procédure!$K$3)*Procédure!$K$3)-4+Procédure!$K$3))</f>
        <v>14</v>
      </c>
      <c r="B18" s="37"/>
      <c r="C18" s="38"/>
      <c r="D18" s="37"/>
      <c r="E18" s="38"/>
      <c r="F18" s="17"/>
      <c r="G18" s="17"/>
      <c r="I18" s="31" t="str">
        <f aca="false">IF(ROW(I18)&lt;=QUOTIENT(COUNTA($P$2:$P$61)-COUNTBLANK($P$2:$P$61),2)+MOD(COUNTA($P$2:$P$61)-COUNTBLANK($P$2:$P$61),2)+2,IF(ROW(I18)&lt;&gt;3,I17+2,1),"")</f>
        <v/>
      </c>
      <c r="J18" s="1" t="str">
        <f aca="false">IF(I18&lt;&gt;"",SUM(_xlfn.IFNA(INDEX($P$2:$P$61,MATCH(I18,$S$2:$S$61,0),1),0),_xlfn.IFNA(INDEX($P$2:$P$61,MATCH(I18,$W$2:$W$61,0),1),0),_xlfn.IFNA(INDEX($P$2:$P$61,MATCH(I18,$AA$2:$AA$61,0),1),0)),"")</f>
        <v/>
      </c>
      <c r="K18" s="1" t="str">
        <f aca="false">_xlfn.IFNA(INDEX(Équipe!$B$3:$B$62,MATCH(J18,Équipe!$A$3:$A$62,0),1),"")</f>
        <v/>
      </c>
      <c r="L18" s="1" t="str">
        <f aca="false">IF(
       AND(
             N18&lt;&gt;"",
             SUM(
                              _xlfn.IFNA(INDEX($P$2:$P$61,MATCH(N18,$S$2:$S$61,0),1),0),
                              _xlfn.IFNA(INDEX($P$2:$P$61,MATCH(N18,$W$2:$W$61,0),1),0),
                              _xlfn.IFNA(INDEX($P$2:$P$61,MATCH(N18,$AA$2:$AA$61,0),1),0)
              )
        &lt;&gt;0),
        SUM(
                         _xlfn.IFNA(INDEX($P$2:$P$61,MATCH(N18,$S$2:$S$61,0),1),0),
                         _xlfn.IFNA(INDEX($P$2:$P$61,MATCH(N18,$W$2:$W$61,0),1),0),
                         _xlfn.IFNA(INDEX($P$2:$P$61,MATCH(N18,$AA$2:$AA$61,0),1),0)
         ),
"")</f>
        <v/>
      </c>
      <c r="M18" s="1" t="str">
        <f aca="false">_xlfn.IFNA(INDEX(Équipe!$B$3:$B$62,MATCH(L18,Équipe!$A$3:$A$62,0),1),"")</f>
        <v/>
      </c>
      <c r="N18" s="31" t="str">
        <f aca="false">IF(ROW(N18)&lt;=QUOTIENT(COUNTA($P$2:$P$61)-COUNTBLANK($P$2:$P$61),2)+MOD(COUNTA($P$2:$P$61)-COUNTBLANK($P$2:$P$61),2)+2,I18+1,"")</f>
        <v/>
      </c>
      <c r="P18" s="28" t="str">
        <f aca="false">IF(Équipe!$B19&lt;&gt;0,Équipe!$A19,"")</f>
        <v/>
      </c>
      <c r="Q18" s="28" t="str">
        <f aca="false">IF(AND(SUM(_xlfn.IFNA(INDEX('Mène 1'!$F$5:$F$34,MATCH($P18,'Mène 1'!$B$5:$B$34,0),1),0) , _xlfn.IFNA(INDEX('Mène 1'!$G$5:$G$34,MATCH($P18,'Mène 1'!$D$5:$D$34,0),1),0))=13,SUM(_xlfn.IFNA(INDEX('Mène 2'!$F$5:$F$34,MATCH($P18,'Mène 2'!$B$5:$B$34,0),1),0) , _xlfn.IFNA(INDEX('Mène 2'!$G$5:$G$34,MATCH($P18,'Mène 2'!$D$5:$D$34,0),1),0))=13 ),$P18,"")</f>
        <v/>
      </c>
      <c r="R18" s="28" t="str">
        <f aca="true">IF(AND(Équipe!$B19&lt;&gt;0,'Mène 3'!Q18&lt;&gt;""),RAND(),"")</f>
        <v/>
      </c>
      <c r="S18" s="28" t="str">
        <f aca="true">IF(AND(Équipe!$B19&lt;&gt;0,$Q18&lt;&gt;""),RANK($R18,$R$2:INDIRECT("$R$"&amp;0+COUNTA($P$2:$P$61))),"")</f>
        <v/>
      </c>
      <c r="U18" s="28" t="str">
        <f aca="false">IF(_xlfn.XOR(SUM(_xlfn.IFNA(INDEX('Mène 1'!$F$5:$F$34,MATCH($P18,'Mène 1'!$B$5:$B$34,0),1),0) , _xlfn.IFNA(INDEX('Mène 1'!$G$5:$G$34,MATCH($P18,'Mène 1'!$D$5:$D$34,0),1),0))=13,SUM(_xlfn.IFNA(INDEX('Mène 2'!$F$5:$F$34,MATCH($P18,'Mène 2'!$B$5:$B$34,0),1),0) , _xlfn.IFNA(INDEX('Mène 2'!$G$5:$G$34,MATCH($P18,'Mène 2'!$D$5:$D$34,0),1),0))=13 ),$P18,"")</f>
        <v/>
      </c>
      <c r="V18" s="28" t="str">
        <f aca="true">IF(AND(Équipe!$B19&lt;&gt;0,'Mène 3'!U18&lt;&gt;""),RAND(),"")</f>
        <v/>
      </c>
      <c r="W18" s="28" t="str">
        <f aca="true">IF( AND(Équipe!$B19&lt;&gt;0,$U18&lt;&gt;""),RANK($V18,$V$2:INDIRECT("$V$"&amp;0+COUNTA($P$2:$P$61)))+MAX($S$2:$S$61),"")</f>
        <v/>
      </c>
      <c r="Y18" s="28" t="str">
        <f aca="false">IF(AND(SUM(_xlfn.IFNA(INDEX('Mène 1'!$F$5:$F$34,MATCH($P18,'Mène 1'!$B$5:$B$34,0),1),0) , _xlfn.IFNA(INDEX('Mène 1'!$G$5:$G$34,MATCH($P18,'Mène 1'!$D$5:$D$34,0),1),0))&lt;&gt;13,SUM(_xlfn.IFNA(INDEX('Mène 2'!$F$5:$F$34,MATCH($P18,'Mène 2'!$B$5:$B$34,0),1),0) , _xlfn.IFNA(INDEX('Mène 2'!$G$5:$G$34,MATCH($P18,'Mène 2'!$D$5:$D$34,0),1),0))&lt;&gt;13 ),$P18,"")</f>
        <v/>
      </c>
      <c r="Z18" s="28" t="str">
        <f aca="true">IF(AND(Équipe!$B19&lt;&gt;0,'Mène 3'!Y18&lt;&gt;""),RAND(),"")</f>
        <v/>
      </c>
      <c r="AA18" s="28" t="str">
        <f aca="true">IF( AND(Équipe!$B19&lt;&gt;0,$Y18&lt;&gt;""),RANK($Z18,$Z$2:INDIRECT("$Z$"&amp;0+COUNTA($P$2:$P$61)))+MAX($W$2:$W$61),"")</f>
        <v/>
      </c>
    </row>
    <row r="19" customFormat="false" ht="30.6" hidden="false" customHeight="true" outlineLevel="0" collapsed="false">
      <c r="A19" s="33" t="n">
        <f aca="false">IF(ROW(A19)-4&lt;=Procédure!$K$3,ROW(A19)-4,IF(ROW(A19)-(QUOTIENT(ROW(A19)-4,Procédure!$K$3)*Procédure!$K$3)-4&lt;&gt;0,ROW(A19)-(QUOTIENT(ROW(A19)-4,Procédure!$K$3)*Procédure!$K$3)-4,ROW(A19)-(QUOTIENT(ROW(A19)-4,Procédure!$K$3)*Procédure!$K$3)-4+Procédure!$K$3))</f>
        <v>15</v>
      </c>
      <c r="B19" s="37"/>
      <c r="C19" s="38"/>
      <c r="D19" s="37"/>
      <c r="E19" s="38"/>
      <c r="F19" s="17"/>
      <c r="G19" s="17"/>
      <c r="I19" s="31" t="str">
        <f aca="false">IF(ROW(I19)&lt;=QUOTIENT(COUNTA($P$2:$P$61)-COUNTBLANK($P$2:$P$61),2)+MOD(COUNTA($P$2:$P$61)-COUNTBLANK($P$2:$P$61),2)+2,IF(ROW(I19)&lt;&gt;3,I18+2,1),"")</f>
        <v/>
      </c>
      <c r="J19" s="1" t="str">
        <f aca="false">IF(I19&lt;&gt;"",SUM(_xlfn.IFNA(INDEX($P$2:$P$61,MATCH(I19,$S$2:$S$61,0),1),0),_xlfn.IFNA(INDEX($P$2:$P$61,MATCH(I19,$W$2:$W$61,0),1),0),_xlfn.IFNA(INDEX($P$2:$P$61,MATCH(I19,$AA$2:$AA$61,0),1),0)),"")</f>
        <v/>
      </c>
      <c r="K19" s="1" t="str">
        <f aca="false">_xlfn.IFNA(INDEX(Équipe!$B$3:$B$62,MATCH(J19,Équipe!$A$3:$A$62,0),1),"")</f>
        <v/>
      </c>
      <c r="L19" s="1" t="str">
        <f aca="false">IF(
       AND(
             N19&lt;&gt;"",
             SUM(
                              _xlfn.IFNA(INDEX($P$2:$P$61,MATCH(N19,$S$2:$S$61,0),1),0),
                              _xlfn.IFNA(INDEX($P$2:$P$61,MATCH(N19,$W$2:$W$61,0),1),0),
                              _xlfn.IFNA(INDEX($P$2:$P$61,MATCH(N19,$AA$2:$AA$61,0),1),0)
              )
        &lt;&gt;0),
        SUM(
                         _xlfn.IFNA(INDEX($P$2:$P$61,MATCH(N19,$S$2:$S$61,0),1),0),
                         _xlfn.IFNA(INDEX($P$2:$P$61,MATCH(N19,$W$2:$W$61,0),1),0),
                         _xlfn.IFNA(INDEX($P$2:$P$61,MATCH(N19,$AA$2:$AA$61,0),1),0)
         ),
"")</f>
        <v/>
      </c>
      <c r="M19" s="1" t="str">
        <f aca="false">_xlfn.IFNA(INDEX(Équipe!$B$3:$B$62,MATCH(L19,Équipe!$A$3:$A$62,0),1),"")</f>
        <v/>
      </c>
      <c r="N19" s="31" t="str">
        <f aca="false">IF(ROW(N19)&lt;=QUOTIENT(COUNTA($P$2:$P$61)-COUNTBLANK($P$2:$P$61),2)+MOD(COUNTA($P$2:$P$61)-COUNTBLANK($P$2:$P$61),2)+2,I19+1,"")</f>
        <v/>
      </c>
      <c r="P19" s="28" t="str">
        <f aca="false">IF(Équipe!$B20&lt;&gt;0,Équipe!$A20,"")</f>
        <v/>
      </c>
      <c r="Q19" s="28" t="str">
        <f aca="false">IF(AND(SUM(_xlfn.IFNA(INDEX('Mène 1'!$F$5:$F$34,MATCH($P19,'Mène 1'!$B$5:$B$34,0),1),0) , _xlfn.IFNA(INDEX('Mène 1'!$G$5:$G$34,MATCH($P19,'Mène 1'!$D$5:$D$34,0),1),0))=13,SUM(_xlfn.IFNA(INDEX('Mène 2'!$F$5:$F$34,MATCH($P19,'Mène 2'!$B$5:$B$34,0),1),0) , _xlfn.IFNA(INDEX('Mène 2'!$G$5:$G$34,MATCH($P19,'Mène 2'!$D$5:$D$34,0),1),0))=13 ),$P19,"")</f>
        <v/>
      </c>
      <c r="R19" s="28" t="str">
        <f aca="true">IF(AND(Équipe!$B20&lt;&gt;0,'Mène 3'!Q19&lt;&gt;""),RAND(),"")</f>
        <v/>
      </c>
      <c r="S19" s="28" t="str">
        <f aca="true">IF(AND(Équipe!$B20&lt;&gt;0,$Q19&lt;&gt;""),RANK($R19,$R$2:INDIRECT("$R$"&amp;0+COUNTA($P$2:$P$61))),"")</f>
        <v/>
      </c>
      <c r="U19" s="28" t="str">
        <f aca="false">IF(_xlfn.XOR(SUM(_xlfn.IFNA(INDEX('Mène 1'!$F$5:$F$34,MATCH($P19,'Mène 1'!$B$5:$B$34,0),1),0) , _xlfn.IFNA(INDEX('Mène 1'!$G$5:$G$34,MATCH($P19,'Mène 1'!$D$5:$D$34,0),1),0))=13,SUM(_xlfn.IFNA(INDEX('Mène 2'!$F$5:$F$34,MATCH($P19,'Mène 2'!$B$5:$B$34,0),1),0) , _xlfn.IFNA(INDEX('Mène 2'!$G$5:$G$34,MATCH($P19,'Mène 2'!$D$5:$D$34,0),1),0))=13 ),$P19,"")</f>
        <v/>
      </c>
      <c r="V19" s="28" t="str">
        <f aca="true">IF(AND(Équipe!$B20&lt;&gt;0,'Mène 3'!U19&lt;&gt;""),RAND(),"")</f>
        <v/>
      </c>
      <c r="W19" s="28" t="str">
        <f aca="true">IF( AND(Équipe!$B20&lt;&gt;0,$U19&lt;&gt;""),RANK($V19,$V$2:INDIRECT("$V$"&amp;0+COUNTA($P$2:$P$61)))+MAX($S$2:$S$61),"")</f>
        <v/>
      </c>
      <c r="Y19" s="28" t="str">
        <f aca="false">IF(AND(SUM(_xlfn.IFNA(INDEX('Mène 1'!$F$5:$F$34,MATCH($P19,'Mène 1'!$B$5:$B$34,0),1),0) , _xlfn.IFNA(INDEX('Mène 1'!$G$5:$G$34,MATCH($P19,'Mène 1'!$D$5:$D$34,0),1),0))&lt;&gt;13,SUM(_xlfn.IFNA(INDEX('Mène 2'!$F$5:$F$34,MATCH($P19,'Mène 2'!$B$5:$B$34,0),1),0) , _xlfn.IFNA(INDEX('Mène 2'!$G$5:$G$34,MATCH($P19,'Mène 2'!$D$5:$D$34,0),1),0))&lt;&gt;13 ),$P19,"")</f>
        <v/>
      </c>
      <c r="Z19" s="28" t="str">
        <f aca="true">IF(AND(Équipe!$B20&lt;&gt;0,'Mène 3'!Y19&lt;&gt;""),RAND(),"")</f>
        <v/>
      </c>
      <c r="AA19" s="28" t="str">
        <f aca="true">IF( AND(Équipe!$B20&lt;&gt;0,$Y19&lt;&gt;""),RANK($Z19,$Z$2:INDIRECT("$Z$"&amp;0+COUNTA($P$2:$P$61)))+MAX($W$2:$W$61),"")</f>
        <v/>
      </c>
    </row>
    <row r="20" customFormat="false" ht="30.6" hidden="false" customHeight="true" outlineLevel="0" collapsed="false">
      <c r="A20" s="33" t="n">
        <f aca="false">IF(ROW(A20)-4&lt;=Procédure!$K$3,ROW(A20)-4,IF(ROW(A20)-(QUOTIENT(ROW(A20)-4,Procédure!$K$3)*Procédure!$K$3)-4&lt;&gt;0,ROW(A20)-(QUOTIENT(ROW(A20)-4,Procédure!$K$3)*Procédure!$K$3)-4,ROW(A20)-(QUOTIENT(ROW(A20)-4,Procédure!$K$3)*Procédure!$K$3)-4+Procédure!$K$3))</f>
        <v>1</v>
      </c>
      <c r="B20" s="37"/>
      <c r="C20" s="38"/>
      <c r="D20" s="37"/>
      <c r="E20" s="38"/>
      <c r="F20" s="17"/>
      <c r="G20" s="17"/>
      <c r="I20" s="31" t="str">
        <f aca="false">IF(ROW(I20)&lt;=QUOTIENT(COUNTA($P$2:$P$61)-COUNTBLANK($P$2:$P$61),2)+MOD(COUNTA($P$2:$P$61)-COUNTBLANK($P$2:$P$61),2)+2,IF(ROW(I20)&lt;&gt;3,I19+2,1),"")</f>
        <v/>
      </c>
      <c r="J20" s="1" t="str">
        <f aca="false">IF(I20&lt;&gt;"",SUM(_xlfn.IFNA(INDEX($P$2:$P$61,MATCH(I20,$S$2:$S$61,0),1),0),_xlfn.IFNA(INDEX($P$2:$P$61,MATCH(I20,$W$2:$W$61,0),1),0),_xlfn.IFNA(INDEX($P$2:$P$61,MATCH(I20,$AA$2:$AA$61,0),1),0)),"")</f>
        <v/>
      </c>
      <c r="K20" s="1" t="str">
        <f aca="false">_xlfn.IFNA(INDEX(Équipe!$B$3:$B$62,MATCH(J20,Équipe!$A$3:$A$62,0),1),"")</f>
        <v/>
      </c>
      <c r="L20" s="1" t="str">
        <f aca="false">IF(
       AND(
             N20&lt;&gt;"",
             SUM(
                              _xlfn.IFNA(INDEX($P$2:$P$61,MATCH(N20,$S$2:$S$61,0),1),0),
                              _xlfn.IFNA(INDEX($P$2:$P$61,MATCH(N20,$W$2:$W$61,0),1),0),
                              _xlfn.IFNA(INDEX($P$2:$P$61,MATCH(N20,$AA$2:$AA$61,0),1),0)
              )
        &lt;&gt;0),
        SUM(
                         _xlfn.IFNA(INDEX($P$2:$P$61,MATCH(N20,$S$2:$S$61,0),1),0),
                         _xlfn.IFNA(INDEX($P$2:$P$61,MATCH(N20,$W$2:$W$61,0),1),0),
                         _xlfn.IFNA(INDEX($P$2:$P$61,MATCH(N20,$AA$2:$AA$61,0),1),0)
         ),
"")</f>
        <v/>
      </c>
      <c r="M20" s="1" t="str">
        <f aca="false">_xlfn.IFNA(INDEX(Équipe!$B$3:$B$62,MATCH(L20,Équipe!$A$3:$A$62,0),1),"")</f>
        <v/>
      </c>
      <c r="N20" s="31" t="str">
        <f aca="false">IF(ROW(N20)&lt;=QUOTIENT(COUNTA($P$2:$P$61)-COUNTBLANK($P$2:$P$61),2)+MOD(COUNTA($P$2:$P$61)-COUNTBLANK($P$2:$P$61),2)+2,I20+1,"")</f>
        <v/>
      </c>
      <c r="P20" s="28" t="str">
        <f aca="false">IF(Équipe!$B21&lt;&gt;0,Équipe!$A21,"")</f>
        <v/>
      </c>
      <c r="Q20" s="28" t="str">
        <f aca="false">IF(AND(SUM(_xlfn.IFNA(INDEX('Mène 1'!$F$5:$F$34,MATCH($P20,'Mène 1'!$B$5:$B$34,0),1),0) , _xlfn.IFNA(INDEX('Mène 1'!$G$5:$G$34,MATCH($P20,'Mène 1'!$D$5:$D$34,0),1),0))=13,SUM(_xlfn.IFNA(INDEX('Mène 2'!$F$5:$F$34,MATCH($P20,'Mène 2'!$B$5:$B$34,0),1),0) , _xlfn.IFNA(INDEX('Mène 2'!$G$5:$G$34,MATCH($P20,'Mène 2'!$D$5:$D$34,0),1),0))=13 ),$P20,"")</f>
        <v/>
      </c>
      <c r="R20" s="28" t="str">
        <f aca="true">IF(AND(Équipe!$B21&lt;&gt;0,'Mène 3'!Q20&lt;&gt;""),RAND(),"")</f>
        <v/>
      </c>
      <c r="S20" s="28" t="str">
        <f aca="true">IF(AND(Équipe!$B21&lt;&gt;0,$Q20&lt;&gt;""),RANK($R20,$R$2:INDIRECT("$R$"&amp;0+COUNTA($P$2:$P$61))),"")</f>
        <v/>
      </c>
      <c r="U20" s="28" t="str">
        <f aca="false">IF(_xlfn.XOR(SUM(_xlfn.IFNA(INDEX('Mène 1'!$F$5:$F$34,MATCH($P20,'Mène 1'!$B$5:$B$34,0),1),0) , _xlfn.IFNA(INDEX('Mène 1'!$G$5:$G$34,MATCH($P20,'Mène 1'!$D$5:$D$34,0),1),0))=13,SUM(_xlfn.IFNA(INDEX('Mène 2'!$F$5:$F$34,MATCH($P20,'Mène 2'!$B$5:$B$34,0),1),0) , _xlfn.IFNA(INDEX('Mène 2'!$G$5:$G$34,MATCH($P20,'Mène 2'!$D$5:$D$34,0),1),0))=13 ),$P20,"")</f>
        <v/>
      </c>
      <c r="V20" s="28" t="str">
        <f aca="true">IF(AND(Équipe!$B21&lt;&gt;0,'Mène 3'!U20&lt;&gt;""),RAND(),"")</f>
        <v/>
      </c>
      <c r="W20" s="28" t="str">
        <f aca="true">IF( AND(Équipe!$B21&lt;&gt;0,$U20&lt;&gt;""),RANK($V20,$V$2:INDIRECT("$V$"&amp;0+COUNTA($P$2:$P$61)))+MAX($S$2:$S$61),"")</f>
        <v/>
      </c>
      <c r="Y20" s="28" t="str">
        <f aca="false">IF(AND(SUM(_xlfn.IFNA(INDEX('Mène 1'!$F$5:$F$34,MATCH($P20,'Mène 1'!$B$5:$B$34,0),1),0) , _xlfn.IFNA(INDEX('Mène 1'!$G$5:$G$34,MATCH($P20,'Mène 1'!$D$5:$D$34,0),1),0))&lt;&gt;13,SUM(_xlfn.IFNA(INDEX('Mène 2'!$F$5:$F$34,MATCH($P20,'Mène 2'!$B$5:$B$34,0),1),0) , _xlfn.IFNA(INDEX('Mène 2'!$G$5:$G$34,MATCH($P20,'Mène 2'!$D$5:$D$34,0),1),0))&lt;&gt;13 ),$P20,"")</f>
        <v/>
      </c>
      <c r="Z20" s="28" t="str">
        <f aca="true">IF(AND(Équipe!$B21&lt;&gt;0,'Mène 3'!Y20&lt;&gt;""),RAND(),"")</f>
        <v/>
      </c>
      <c r="AA20" s="28" t="str">
        <f aca="true">IF( AND(Équipe!$B21&lt;&gt;0,$Y20&lt;&gt;""),RANK($Z20,$Z$2:INDIRECT("$Z$"&amp;0+COUNTA($P$2:$P$61)))+MAX($W$2:$W$61),"")</f>
        <v/>
      </c>
    </row>
    <row r="21" customFormat="false" ht="30.6" hidden="false" customHeight="true" outlineLevel="0" collapsed="false">
      <c r="A21" s="33" t="n">
        <f aca="false">IF(ROW(A21)-4&lt;=Procédure!$K$3,ROW(A21)-4,IF(ROW(A21)-(QUOTIENT(ROW(A21)-4,Procédure!$K$3)*Procédure!$K$3)-4&lt;&gt;0,ROW(A21)-(QUOTIENT(ROW(A21)-4,Procédure!$K$3)*Procédure!$K$3)-4,ROW(A21)-(QUOTIENT(ROW(A21)-4,Procédure!$K$3)*Procédure!$K$3)-4+Procédure!$K$3))</f>
        <v>2</v>
      </c>
      <c r="B21" s="37"/>
      <c r="C21" s="38"/>
      <c r="D21" s="37"/>
      <c r="E21" s="38"/>
      <c r="F21" s="17"/>
      <c r="G21" s="17"/>
      <c r="I21" s="31" t="str">
        <f aca="false">IF(ROW(I21)&lt;=QUOTIENT(COUNTA($P$2:$P$61)-COUNTBLANK($P$2:$P$61),2)+MOD(COUNTA($P$2:$P$61)-COUNTBLANK($P$2:$P$61),2)+2,IF(ROW(I21)&lt;&gt;3,I20+2,1),"")</f>
        <v/>
      </c>
      <c r="J21" s="1" t="str">
        <f aca="false">IF(I21&lt;&gt;"",SUM(_xlfn.IFNA(INDEX($P$2:$P$61,MATCH(I21,$S$2:$S$61,0),1),0),_xlfn.IFNA(INDEX($P$2:$P$61,MATCH(I21,$W$2:$W$61,0),1),0),_xlfn.IFNA(INDEX($P$2:$P$61,MATCH(I21,$AA$2:$AA$61,0),1),0)),"")</f>
        <v/>
      </c>
      <c r="K21" s="1" t="str">
        <f aca="false">_xlfn.IFNA(INDEX(Équipe!$B$3:$B$62,MATCH(J21,Équipe!$A$3:$A$62,0),1),"")</f>
        <v/>
      </c>
      <c r="L21" s="1" t="str">
        <f aca="false">IF(
       AND(
             N21&lt;&gt;"",
             SUM(
                              _xlfn.IFNA(INDEX($P$2:$P$61,MATCH(N21,$S$2:$S$61,0),1),0),
                              _xlfn.IFNA(INDEX($P$2:$P$61,MATCH(N21,$W$2:$W$61,0),1),0),
                              _xlfn.IFNA(INDEX($P$2:$P$61,MATCH(N21,$AA$2:$AA$61,0),1),0)
              )
        &lt;&gt;0),
        SUM(
                         _xlfn.IFNA(INDEX($P$2:$P$61,MATCH(N21,$S$2:$S$61,0),1),0),
                         _xlfn.IFNA(INDEX($P$2:$P$61,MATCH(N21,$W$2:$W$61,0),1),0),
                         _xlfn.IFNA(INDEX($P$2:$P$61,MATCH(N21,$AA$2:$AA$61,0),1),0)
         ),
"")</f>
        <v/>
      </c>
      <c r="M21" s="1" t="str">
        <f aca="false">_xlfn.IFNA(INDEX(Équipe!$B$3:$B$62,MATCH(L21,Équipe!$A$3:$A$62,0),1),"")</f>
        <v/>
      </c>
      <c r="N21" s="31" t="str">
        <f aca="false">IF(ROW(N21)&lt;=QUOTIENT(COUNTA($P$2:$P$61)-COUNTBLANK($P$2:$P$61),2)+MOD(COUNTA($P$2:$P$61)-COUNTBLANK($P$2:$P$61),2)+2,I21+1,"")</f>
        <v/>
      </c>
      <c r="P21" s="28" t="str">
        <f aca="false">IF(Équipe!$B22&lt;&gt;0,Équipe!$A22,"")</f>
        <v/>
      </c>
      <c r="Q21" s="28" t="str">
        <f aca="false">IF(AND(SUM(_xlfn.IFNA(INDEX('Mène 1'!$F$5:$F$34,MATCH($P21,'Mène 1'!$B$5:$B$34,0),1),0) , _xlfn.IFNA(INDEX('Mène 1'!$G$5:$G$34,MATCH($P21,'Mène 1'!$D$5:$D$34,0),1),0))=13,SUM(_xlfn.IFNA(INDEX('Mène 2'!$F$5:$F$34,MATCH($P21,'Mène 2'!$B$5:$B$34,0),1),0) , _xlfn.IFNA(INDEX('Mène 2'!$G$5:$G$34,MATCH($P21,'Mène 2'!$D$5:$D$34,0),1),0))=13 ),$P21,"")</f>
        <v/>
      </c>
      <c r="R21" s="28" t="str">
        <f aca="true">IF(AND(Équipe!$B22&lt;&gt;0,'Mène 3'!Q21&lt;&gt;""),RAND(),"")</f>
        <v/>
      </c>
      <c r="S21" s="28" t="str">
        <f aca="true">IF(AND(Équipe!$B22&lt;&gt;0,$Q21&lt;&gt;""),RANK($R21,$R$2:INDIRECT("$R$"&amp;0+COUNTA($P$2:$P$61))),"")</f>
        <v/>
      </c>
      <c r="U21" s="28" t="str">
        <f aca="false">IF(_xlfn.XOR(SUM(_xlfn.IFNA(INDEX('Mène 1'!$F$5:$F$34,MATCH($P21,'Mène 1'!$B$5:$B$34,0),1),0) , _xlfn.IFNA(INDEX('Mène 1'!$G$5:$G$34,MATCH($P21,'Mène 1'!$D$5:$D$34,0),1),0))=13,SUM(_xlfn.IFNA(INDEX('Mène 2'!$F$5:$F$34,MATCH($P21,'Mène 2'!$B$5:$B$34,0),1),0) , _xlfn.IFNA(INDEX('Mène 2'!$G$5:$G$34,MATCH($P21,'Mène 2'!$D$5:$D$34,0),1),0))=13 ),$P21,"")</f>
        <v/>
      </c>
      <c r="V21" s="28" t="str">
        <f aca="true">IF(AND(Équipe!$B22&lt;&gt;0,'Mène 3'!U21&lt;&gt;""),RAND(),"")</f>
        <v/>
      </c>
      <c r="W21" s="28" t="str">
        <f aca="true">IF( AND(Équipe!$B22&lt;&gt;0,$U21&lt;&gt;""),RANK($V21,$V$2:INDIRECT("$V$"&amp;0+COUNTA($P$2:$P$61)))+MAX($S$2:$S$61),"")</f>
        <v/>
      </c>
      <c r="Y21" s="28" t="str">
        <f aca="false">IF(AND(SUM(_xlfn.IFNA(INDEX('Mène 1'!$F$5:$F$34,MATCH($P21,'Mène 1'!$B$5:$B$34,0),1),0) , _xlfn.IFNA(INDEX('Mène 1'!$G$5:$G$34,MATCH($P21,'Mène 1'!$D$5:$D$34,0),1),0))&lt;&gt;13,SUM(_xlfn.IFNA(INDEX('Mène 2'!$F$5:$F$34,MATCH($P21,'Mène 2'!$B$5:$B$34,0),1),0) , _xlfn.IFNA(INDEX('Mène 2'!$G$5:$G$34,MATCH($P21,'Mène 2'!$D$5:$D$34,0),1),0))&lt;&gt;13 ),$P21,"")</f>
        <v/>
      </c>
      <c r="Z21" s="28" t="str">
        <f aca="true">IF(AND(Équipe!$B22&lt;&gt;0,'Mène 3'!Y21&lt;&gt;""),RAND(),"")</f>
        <v/>
      </c>
      <c r="AA21" s="28" t="str">
        <f aca="true">IF( AND(Équipe!$B22&lt;&gt;0,$Y21&lt;&gt;""),RANK($Z21,$Z$2:INDIRECT("$Z$"&amp;0+COUNTA($P$2:$P$61)))+MAX($W$2:$W$61),"")</f>
        <v/>
      </c>
    </row>
    <row r="22" customFormat="false" ht="30.6" hidden="false" customHeight="true" outlineLevel="0" collapsed="false">
      <c r="A22" s="33" t="n">
        <f aca="false">IF(ROW(A22)-4&lt;=Procédure!$K$3,ROW(A22)-4,IF(ROW(A22)-(QUOTIENT(ROW(A22)-4,Procédure!$K$3)*Procédure!$K$3)-4&lt;&gt;0,ROW(A22)-(QUOTIENT(ROW(A22)-4,Procédure!$K$3)*Procédure!$K$3)-4,ROW(A22)-(QUOTIENT(ROW(A22)-4,Procédure!$K$3)*Procédure!$K$3)-4+Procédure!$K$3))</f>
        <v>3</v>
      </c>
      <c r="B22" s="37"/>
      <c r="C22" s="38"/>
      <c r="D22" s="37"/>
      <c r="E22" s="38"/>
      <c r="F22" s="17"/>
      <c r="G22" s="17"/>
      <c r="I22" s="31" t="str">
        <f aca="false">IF(ROW(I22)&lt;=QUOTIENT(COUNTA($P$2:$P$61)-COUNTBLANK($P$2:$P$61),2)+MOD(COUNTA($P$2:$P$61)-COUNTBLANK($P$2:$P$61),2)+2,IF(ROW(I22)&lt;&gt;3,I21+2,1),"")</f>
        <v/>
      </c>
      <c r="J22" s="1" t="str">
        <f aca="false">IF(I22&lt;&gt;"",SUM(_xlfn.IFNA(INDEX($P$2:$P$61,MATCH(I22,$S$2:$S$61,0),1),0),_xlfn.IFNA(INDEX($P$2:$P$61,MATCH(I22,$W$2:$W$61,0),1),0),_xlfn.IFNA(INDEX($P$2:$P$61,MATCH(I22,$AA$2:$AA$61,0),1),0)),"")</f>
        <v/>
      </c>
      <c r="K22" s="1" t="str">
        <f aca="false">_xlfn.IFNA(INDEX(Équipe!$B$3:$B$62,MATCH(J22,Équipe!$A$3:$A$62,0),1),"")</f>
        <v/>
      </c>
      <c r="L22" s="1" t="str">
        <f aca="false">IF(
       AND(
             N22&lt;&gt;"",
             SUM(
                              _xlfn.IFNA(INDEX($P$2:$P$61,MATCH(N22,$S$2:$S$61,0),1),0),
                              _xlfn.IFNA(INDEX($P$2:$P$61,MATCH(N22,$W$2:$W$61,0),1),0),
                              _xlfn.IFNA(INDEX($P$2:$P$61,MATCH(N22,$AA$2:$AA$61,0),1),0)
              )
        &lt;&gt;0),
        SUM(
                         _xlfn.IFNA(INDEX($P$2:$P$61,MATCH(N22,$S$2:$S$61,0),1),0),
                         _xlfn.IFNA(INDEX($P$2:$P$61,MATCH(N22,$W$2:$W$61,0),1),0),
                         _xlfn.IFNA(INDEX($P$2:$P$61,MATCH(N22,$AA$2:$AA$61,0),1),0)
         ),
"")</f>
        <v/>
      </c>
      <c r="M22" s="1" t="str">
        <f aca="false">_xlfn.IFNA(INDEX(Équipe!$B$3:$B$62,MATCH(L22,Équipe!$A$3:$A$62,0),1),"")</f>
        <v/>
      </c>
      <c r="N22" s="31" t="str">
        <f aca="false">IF(ROW(N22)&lt;=QUOTIENT(COUNTA($P$2:$P$61)-COUNTBLANK($P$2:$P$61),2)+MOD(COUNTA($P$2:$P$61)-COUNTBLANK($P$2:$P$61),2)+2,I22+1,"")</f>
        <v/>
      </c>
      <c r="P22" s="28" t="str">
        <f aca="false">IF(Équipe!$B23&lt;&gt;0,Équipe!$A23,"")</f>
        <v/>
      </c>
      <c r="Q22" s="28" t="str">
        <f aca="false">IF(AND(SUM(_xlfn.IFNA(INDEX('Mène 1'!$F$5:$F$34,MATCH($P22,'Mène 1'!$B$5:$B$34,0),1),0) , _xlfn.IFNA(INDEX('Mène 1'!$G$5:$G$34,MATCH($P22,'Mène 1'!$D$5:$D$34,0),1),0))=13,SUM(_xlfn.IFNA(INDEX('Mène 2'!$F$5:$F$34,MATCH($P22,'Mène 2'!$B$5:$B$34,0),1),0) , _xlfn.IFNA(INDEX('Mène 2'!$G$5:$G$34,MATCH($P22,'Mène 2'!$D$5:$D$34,0),1),0))=13 ),$P22,"")</f>
        <v/>
      </c>
      <c r="R22" s="28" t="str">
        <f aca="true">IF(AND(Équipe!$B23&lt;&gt;0,'Mène 3'!Q22&lt;&gt;""),RAND(),"")</f>
        <v/>
      </c>
      <c r="S22" s="28" t="str">
        <f aca="true">IF(AND(Équipe!$B23&lt;&gt;0,$Q22&lt;&gt;""),RANK($R22,$R$2:INDIRECT("$R$"&amp;0+COUNTA($P$2:$P$61))),"")</f>
        <v/>
      </c>
      <c r="U22" s="28" t="str">
        <f aca="false">IF(_xlfn.XOR(SUM(_xlfn.IFNA(INDEX('Mène 1'!$F$5:$F$34,MATCH($P22,'Mène 1'!$B$5:$B$34,0),1),0) , _xlfn.IFNA(INDEX('Mène 1'!$G$5:$G$34,MATCH($P22,'Mène 1'!$D$5:$D$34,0),1),0))=13,SUM(_xlfn.IFNA(INDEX('Mène 2'!$F$5:$F$34,MATCH($P22,'Mène 2'!$B$5:$B$34,0),1),0) , _xlfn.IFNA(INDEX('Mène 2'!$G$5:$G$34,MATCH($P22,'Mène 2'!$D$5:$D$34,0),1),0))=13 ),$P22,"")</f>
        <v/>
      </c>
      <c r="V22" s="28" t="str">
        <f aca="true">IF(AND(Équipe!$B23&lt;&gt;0,'Mène 3'!U22&lt;&gt;""),RAND(),"")</f>
        <v/>
      </c>
      <c r="W22" s="28" t="str">
        <f aca="true">IF( AND(Équipe!$B23&lt;&gt;0,$U22&lt;&gt;""),RANK($V22,$V$2:INDIRECT("$V$"&amp;0+COUNTA($P$2:$P$61)))+MAX($S$2:$S$61),"")</f>
        <v/>
      </c>
      <c r="Y22" s="28" t="str">
        <f aca="false">IF(AND(SUM(_xlfn.IFNA(INDEX('Mène 1'!$F$5:$F$34,MATCH($P22,'Mène 1'!$B$5:$B$34,0),1),0) , _xlfn.IFNA(INDEX('Mène 1'!$G$5:$G$34,MATCH($P22,'Mène 1'!$D$5:$D$34,0),1),0))&lt;&gt;13,SUM(_xlfn.IFNA(INDEX('Mène 2'!$F$5:$F$34,MATCH($P22,'Mène 2'!$B$5:$B$34,0),1),0) , _xlfn.IFNA(INDEX('Mène 2'!$G$5:$G$34,MATCH($P22,'Mène 2'!$D$5:$D$34,0),1),0))&lt;&gt;13 ),$P22,"")</f>
        <v/>
      </c>
      <c r="Z22" s="28" t="str">
        <f aca="true">IF(AND(Équipe!$B23&lt;&gt;0,'Mène 3'!Y22&lt;&gt;""),RAND(),"")</f>
        <v/>
      </c>
      <c r="AA22" s="28" t="str">
        <f aca="true">IF( AND(Équipe!$B23&lt;&gt;0,$Y22&lt;&gt;""),RANK($Z22,$Z$2:INDIRECT("$Z$"&amp;0+COUNTA($P$2:$P$61)))+MAX($W$2:$W$61),"")</f>
        <v/>
      </c>
    </row>
    <row r="23" customFormat="false" ht="30.6" hidden="false" customHeight="true" outlineLevel="0" collapsed="false">
      <c r="A23" s="33" t="n">
        <f aca="false">IF(ROW(A23)-4&lt;=Procédure!$K$3,ROW(A23)-4,IF(ROW(A23)-(QUOTIENT(ROW(A23)-4,Procédure!$K$3)*Procédure!$K$3)-4&lt;&gt;0,ROW(A23)-(QUOTIENT(ROW(A23)-4,Procédure!$K$3)*Procédure!$K$3)-4,ROW(A23)-(QUOTIENT(ROW(A23)-4,Procédure!$K$3)*Procédure!$K$3)-4+Procédure!$K$3))</f>
        <v>4</v>
      </c>
      <c r="B23" s="37"/>
      <c r="C23" s="38"/>
      <c r="D23" s="37"/>
      <c r="E23" s="38"/>
      <c r="F23" s="17"/>
      <c r="G23" s="17"/>
      <c r="I23" s="31" t="str">
        <f aca="false">IF(ROW(I23)&lt;=QUOTIENT(COUNTA($P$2:$P$61)-COUNTBLANK($P$2:$P$61),2)+MOD(COUNTA($P$2:$P$61)-COUNTBLANK($P$2:$P$61),2)+2,IF(ROW(I23)&lt;&gt;3,I22+2,1),"")</f>
        <v/>
      </c>
      <c r="J23" s="1" t="str">
        <f aca="false">IF(I23&lt;&gt;"",SUM(_xlfn.IFNA(INDEX($P$2:$P$61,MATCH(I23,$S$2:$S$61,0),1),0),_xlfn.IFNA(INDEX($P$2:$P$61,MATCH(I23,$W$2:$W$61,0),1),0),_xlfn.IFNA(INDEX($P$2:$P$61,MATCH(I23,$AA$2:$AA$61,0),1),0)),"")</f>
        <v/>
      </c>
      <c r="K23" s="1" t="str">
        <f aca="false">_xlfn.IFNA(INDEX(Équipe!$B$3:$B$62,MATCH(J23,Équipe!$A$3:$A$62,0),1),"")</f>
        <v/>
      </c>
      <c r="L23" s="1" t="str">
        <f aca="false">IF(
       AND(
             N23&lt;&gt;"",
             SUM(
                              _xlfn.IFNA(INDEX($P$2:$P$61,MATCH(N23,$S$2:$S$61,0),1),0),
                              _xlfn.IFNA(INDEX($P$2:$P$61,MATCH(N23,$W$2:$W$61,0),1),0),
                              _xlfn.IFNA(INDEX($P$2:$P$61,MATCH(N23,$AA$2:$AA$61,0),1),0)
              )
        &lt;&gt;0),
        SUM(
                         _xlfn.IFNA(INDEX($P$2:$P$61,MATCH(N23,$S$2:$S$61,0),1),0),
                         _xlfn.IFNA(INDEX($P$2:$P$61,MATCH(N23,$W$2:$W$61,0),1),0),
                         _xlfn.IFNA(INDEX($P$2:$P$61,MATCH(N23,$AA$2:$AA$61,0),1),0)
         ),
"")</f>
        <v/>
      </c>
      <c r="M23" s="1" t="str">
        <f aca="false">_xlfn.IFNA(INDEX(Équipe!$B$3:$B$62,MATCH(L23,Équipe!$A$3:$A$62,0),1),"")</f>
        <v/>
      </c>
      <c r="N23" s="31" t="str">
        <f aca="false">IF(ROW(N23)&lt;=QUOTIENT(COUNTA($P$2:$P$61)-COUNTBLANK($P$2:$P$61),2)+MOD(COUNTA($P$2:$P$61)-COUNTBLANK($P$2:$P$61),2)+2,I23+1,"")</f>
        <v/>
      </c>
      <c r="P23" s="28" t="str">
        <f aca="false">IF(Équipe!$B24&lt;&gt;0,Équipe!$A24,"")</f>
        <v/>
      </c>
      <c r="Q23" s="28" t="str">
        <f aca="false">IF(AND(SUM(_xlfn.IFNA(INDEX('Mène 1'!$F$5:$F$34,MATCH($P23,'Mène 1'!$B$5:$B$34,0),1),0) , _xlfn.IFNA(INDEX('Mène 1'!$G$5:$G$34,MATCH($P23,'Mène 1'!$D$5:$D$34,0),1),0))=13,SUM(_xlfn.IFNA(INDEX('Mène 2'!$F$5:$F$34,MATCH($P23,'Mène 2'!$B$5:$B$34,0),1),0) , _xlfn.IFNA(INDEX('Mène 2'!$G$5:$G$34,MATCH($P23,'Mène 2'!$D$5:$D$34,0),1),0))=13 ),$P23,"")</f>
        <v/>
      </c>
      <c r="R23" s="28" t="str">
        <f aca="true">IF(AND(Équipe!$B24&lt;&gt;0,'Mène 3'!Q23&lt;&gt;""),RAND(),"")</f>
        <v/>
      </c>
      <c r="S23" s="28" t="str">
        <f aca="true">IF(AND(Équipe!$B24&lt;&gt;0,$Q23&lt;&gt;""),RANK($R23,$R$2:INDIRECT("$R$"&amp;0+COUNTA($P$2:$P$61))),"")</f>
        <v/>
      </c>
      <c r="U23" s="28" t="str">
        <f aca="false">IF(_xlfn.XOR(SUM(_xlfn.IFNA(INDEX('Mène 1'!$F$5:$F$34,MATCH($P23,'Mène 1'!$B$5:$B$34,0),1),0) , _xlfn.IFNA(INDEX('Mène 1'!$G$5:$G$34,MATCH($P23,'Mène 1'!$D$5:$D$34,0),1),0))=13,SUM(_xlfn.IFNA(INDEX('Mène 2'!$F$5:$F$34,MATCH($P23,'Mène 2'!$B$5:$B$34,0),1),0) , _xlfn.IFNA(INDEX('Mène 2'!$G$5:$G$34,MATCH($P23,'Mène 2'!$D$5:$D$34,0),1),0))=13 ),$P23,"")</f>
        <v/>
      </c>
      <c r="V23" s="28" t="str">
        <f aca="true">IF(AND(Équipe!$B24&lt;&gt;0,'Mène 3'!U23&lt;&gt;""),RAND(),"")</f>
        <v/>
      </c>
      <c r="W23" s="28" t="str">
        <f aca="true">IF( AND(Équipe!$B24&lt;&gt;0,$U23&lt;&gt;""),RANK($V23,$V$2:INDIRECT("$V$"&amp;0+COUNTA($P$2:$P$61)))+MAX($S$2:$S$61),"")</f>
        <v/>
      </c>
      <c r="Y23" s="28" t="str">
        <f aca="false">IF(AND(SUM(_xlfn.IFNA(INDEX('Mène 1'!$F$5:$F$34,MATCH($P23,'Mène 1'!$B$5:$B$34,0),1),0) , _xlfn.IFNA(INDEX('Mène 1'!$G$5:$G$34,MATCH($P23,'Mène 1'!$D$5:$D$34,0),1),0))&lt;&gt;13,SUM(_xlfn.IFNA(INDEX('Mène 2'!$F$5:$F$34,MATCH($P23,'Mène 2'!$B$5:$B$34,0),1),0) , _xlfn.IFNA(INDEX('Mène 2'!$G$5:$G$34,MATCH($P23,'Mène 2'!$D$5:$D$34,0),1),0))&lt;&gt;13 ),$P23,"")</f>
        <v/>
      </c>
      <c r="Z23" s="28" t="str">
        <f aca="true">IF(AND(Équipe!$B24&lt;&gt;0,'Mène 3'!Y23&lt;&gt;""),RAND(),"")</f>
        <v/>
      </c>
      <c r="AA23" s="28" t="str">
        <f aca="true">IF( AND(Équipe!$B24&lt;&gt;0,$Y23&lt;&gt;""),RANK($Z23,$Z$2:INDIRECT("$Z$"&amp;0+COUNTA($P$2:$P$61)))+MAX($W$2:$W$61),"")</f>
        <v/>
      </c>
    </row>
    <row r="24" customFormat="false" ht="30.6" hidden="false" customHeight="true" outlineLevel="0" collapsed="false">
      <c r="A24" s="33" t="n">
        <f aca="false">IF(ROW(A24)-4&lt;=Procédure!$K$3,ROW(A24)-4,IF(ROW(A24)-(QUOTIENT(ROW(A24)-4,Procédure!$K$3)*Procédure!$K$3)-4&lt;&gt;0,ROW(A24)-(QUOTIENT(ROW(A24)-4,Procédure!$K$3)*Procédure!$K$3)-4,ROW(A24)-(QUOTIENT(ROW(A24)-4,Procédure!$K$3)*Procédure!$K$3)-4+Procédure!$K$3))</f>
        <v>5</v>
      </c>
      <c r="B24" s="37"/>
      <c r="C24" s="38"/>
      <c r="D24" s="37"/>
      <c r="E24" s="38"/>
      <c r="F24" s="17"/>
      <c r="G24" s="17"/>
      <c r="I24" s="31" t="str">
        <f aca="false">IF(ROW(I24)&lt;=QUOTIENT(COUNTA($P$2:$P$61)-COUNTBLANK($P$2:$P$61),2)+MOD(COUNTA($P$2:$P$61)-COUNTBLANK($P$2:$P$61),2)+2,IF(ROW(I24)&lt;&gt;3,I23+2,1),"")</f>
        <v/>
      </c>
      <c r="J24" s="1" t="str">
        <f aca="false">IF(I24&lt;&gt;"",SUM(_xlfn.IFNA(INDEX($P$2:$P$61,MATCH(I24,$S$2:$S$61,0),1),0),_xlfn.IFNA(INDEX($P$2:$P$61,MATCH(I24,$W$2:$W$61,0),1),0),_xlfn.IFNA(INDEX($P$2:$P$61,MATCH(I24,$AA$2:$AA$61,0),1),0)),"")</f>
        <v/>
      </c>
      <c r="K24" s="1" t="str">
        <f aca="false">_xlfn.IFNA(INDEX(Équipe!$B$3:$B$62,MATCH(J24,Équipe!$A$3:$A$62,0),1),"")</f>
        <v/>
      </c>
      <c r="L24" s="1" t="str">
        <f aca="false">IF(
       AND(
             N24&lt;&gt;"",
             SUM(
                              _xlfn.IFNA(INDEX($P$2:$P$61,MATCH(N24,$S$2:$S$61,0),1),0),
                              _xlfn.IFNA(INDEX($P$2:$P$61,MATCH(N24,$W$2:$W$61,0),1),0),
                              _xlfn.IFNA(INDEX($P$2:$P$61,MATCH(N24,$AA$2:$AA$61,0),1),0)
              )
        &lt;&gt;0),
        SUM(
                         _xlfn.IFNA(INDEX($P$2:$P$61,MATCH(N24,$S$2:$S$61,0),1),0),
                         _xlfn.IFNA(INDEX($P$2:$P$61,MATCH(N24,$W$2:$W$61,0),1),0),
                         _xlfn.IFNA(INDEX($P$2:$P$61,MATCH(N24,$AA$2:$AA$61,0),1),0)
         ),
"")</f>
        <v/>
      </c>
      <c r="M24" s="1" t="str">
        <f aca="false">_xlfn.IFNA(INDEX(Équipe!$B$3:$B$62,MATCH(L24,Équipe!$A$3:$A$62,0),1),"")</f>
        <v/>
      </c>
      <c r="N24" s="31" t="str">
        <f aca="false">IF(ROW(N24)&lt;=QUOTIENT(COUNTA($P$2:$P$61)-COUNTBLANK($P$2:$P$61),2)+MOD(COUNTA($P$2:$P$61)-COUNTBLANK($P$2:$P$61),2)+2,I24+1,"")</f>
        <v/>
      </c>
      <c r="P24" s="28" t="str">
        <f aca="false">IF(Équipe!$B25&lt;&gt;0,Équipe!$A25,"")</f>
        <v/>
      </c>
      <c r="Q24" s="28" t="str">
        <f aca="false">IF(AND(SUM(_xlfn.IFNA(INDEX('Mène 1'!$F$5:$F$34,MATCH($P24,'Mène 1'!$B$5:$B$34,0),1),0) , _xlfn.IFNA(INDEX('Mène 1'!$G$5:$G$34,MATCH($P24,'Mène 1'!$D$5:$D$34,0),1),0))=13,SUM(_xlfn.IFNA(INDEX('Mène 2'!$F$5:$F$34,MATCH($P24,'Mène 2'!$B$5:$B$34,0),1),0) , _xlfn.IFNA(INDEX('Mène 2'!$G$5:$G$34,MATCH($P24,'Mène 2'!$D$5:$D$34,0),1),0))=13 ),$P24,"")</f>
        <v/>
      </c>
      <c r="R24" s="28" t="str">
        <f aca="true">IF(AND(Équipe!$B25&lt;&gt;0,'Mène 3'!Q24&lt;&gt;""),RAND(),"")</f>
        <v/>
      </c>
      <c r="S24" s="28" t="str">
        <f aca="true">IF(AND(Équipe!$B25&lt;&gt;0,$Q24&lt;&gt;""),RANK($R24,$R$2:INDIRECT("$R$"&amp;0+COUNTA($P$2:$P$61))),"")</f>
        <v/>
      </c>
      <c r="U24" s="28" t="str">
        <f aca="false">IF(_xlfn.XOR(SUM(_xlfn.IFNA(INDEX('Mène 1'!$F$5:$F$34,MATCH($P24,'Mène 1'!$B$5:$B$34,0),1),0) , _xlfn.IFNA(INDEX('Mène 1'!$G$5:$G$34,MATCH($P24,'Mène 1'!$D$5:$D$34,0),1),0))=13,SUM(_xlfn.IFNA(INDEX('Mène 2'!$F$5:$F$34,MATCH($P24,'Mène 2'!$B$5:$B$34,0),1),0) , _xlfn.IFNA(INDEX('Mène 2'!$G$5:$G$34,MATCH($P24,'Mène 2'!$D$5:$D$34,0),1),0))=13 ),$P24,"")</f>
        <v/>
      </c>
      <c r="V24" s="28" t="str">
        <f aca="true">IF(AND(Équipe!$B25&lt;&gt;0,'Mène 3'!U24&lt;&gt;""),RAND(),"")</f>
        <v/>
      </c>
      <c r="W24" s="28" t="str">
        <f aca="true">IF( AND(Équipe!$B25&lt;&gt;0,$U24&lt;&gt;""),RANK($V24,$V$2:INDIRECT("$V$"&amp;0+COUNTA($P$2:$P$61)))+MAX($S$2:$S$61),"")</f>
        <v/>
      </c>
      <c r="Y24" s="28" t="str">
        <f aca="false">IF(AND(SUM(_xlfn.IFNA(INDEX('Mène 1'!$F$5:$F$34,MATCH($P24,'Mène 1'!$B$5:$B$34,0),1),0) , _xlfn.IFNA(INDEX('Mène 1'!$G$5:$G$34,MATCH($P24,'Mène 1'!$D$5:$D$34,0),1),0))&lt;&gt;13,SUM(_xlfn.IFNA(INDEX('Mène 2'!$F$5:$F$34,MATCH($P24,'Mène 2'!$B$5:$B$34,0),1),0) , _xlfn.IFNA(INDEX('Mène 2'!$G$5:$G$34,MATCH($P24,'Mène 2'!$D$5:$D$34,0),1),0))&lt;&gt;13 ),$P24,"")</f>
        <v/>
      </c>
      <c r="Z24" s="28" t="str">
        <f aca="true">IF(AND(Équipe!$B25&lt;&gt;0,'Mène 3'!Y24&lt;&gt;""),RAND(),"")</f>
        <v/>
      </c>
      <c r="AA24" s="28" t="str">
        <f aca="true">IF( AND(Équipe!$B25&lt;&gt;0,$Y24&lt;&gt;""),RANK($Z24,$Z$2:INDIRECT("$Z$"&amp;0+COUNTA($P$2:$P$61)))+MAX($W$2:$W$61),"")</f>
        <v/>
      </c>
    </row>
    <row r="25" customFormat="false" ht="30.6" hidden="false" customHeight="true" outlineLevel="0" collapsed="false">
      <c r="A25" s="33" t="n">
        <f aca="false">IF(ROW(A25)-4&lt;=Procédure!$K$3,ROW(A25)-4,IF(ROW(A25)-(QUOTIENT(ROW(A25)-4,Procédure!$K$3)*Procédure!$K$3)-4&lt;&gt;0,ROW(A25)-(QUOTIENT(ROW(A25)-4,Procédure!$K$3)*Procédure!$K$3)-4,ROW(A25)-(QUOTIENT(ROW(A25)-4,Procédure!$K$3)*Procédure!$K$3)-4+Procédure!$K$3))</f>
        <v>6</v>
      </c>
      <c r="B25" s="37"/>
      <c r="C25" s="38"/>
      <c r="D25" s="37"/>
      <c r="E25" s="38"/>
      <c r="F25" s="17"/>
      <c r="G25" s="17"/>
      <c r="I25" s="31" t="str">
        <f aca="false">IF(ROW(I25)&lt;=QUOTIENT(COUNTA($P$2:$P$61)-COUNTBLANK($P$2:$P$61),2)+MOD(COUNTA($P$2:$P$61)-COUNTBLANK($P$2:$P$61),2)+2,IF(ROW(I25)&lt;&gt;3,I24+2,1),"")</f>
        <v/>
      </c>
      <c r="J25" s="1" t="str">
        <f aca="false">IF(I25&lt;&gt;"",SUM(_xlfn.IFNA(INDEX($P$2:$P$61,MATCH(I25,$S$2:$S$61,0),1),0),_xlfn.IFNA(INDEX($P$2:$P$61,MATCH(I25,$W$2:$W$61,0),1),0),_xlfn.IFNA(INDEX($P$2:$P$61,MATCH(I25,$AA$2:$AA$61,0),1),0)),"")</f>
        <v/>
      </c>
      <c r="K25" s="1" t="str">
        <f aca="false">_xlfn.IFNA(INDEX(Équipe!$B$3:$B$62,MATCH(J25,Équipe!$A$3:$A$62,0),1),"")</f>
        <v/>
      </c>
      <c r="L25" s="1" t="str">
        <f aca="false">IF(
       AND(
             N25&lt;&gt;"",
             SUM(
                              _xlfn.IFNA(INDEX($P$2:$P$61,MATCH(N25,$S$2:$S$61,0),1),0),
                              _xlfn.IFNA(INDEX($P$2:$P$61,MATCH(N25,$W$2:$W$61,0),1),0),
                              _xlfn.IFNA(INDEX($P$2:$P$61,MATCH(N25,$AA$2:$AA$61,0),1),0)
              )
        &lt;&gt;0),
        SUM(
                         _xlfn.IFNA(INDEX($P$2:$P$61,MATCH(N25,$S$2:$S$61,0),1),0),
                         _xlfn.IFNA(INDEX($P$2:$P$61,MATCH(N25,$W$2:$W$61,0),1),0),
                         _xlfn.IFNA(INDEX($P$2:$P$61,MATCH(N25,$AA$2:$AA$61,0),1),0)
         ),
"")</f>
        <v/>
      </c>
      <c r="M25" s="1" t="str">
        <f aca="false">_xlfn.IFNA(INDEX(Équipe!$B$3:$B$62,MATCH(L25,Équipe!$A$3:$A$62,0),1),"")</f>
        <v/>
      </c>
      <c r="N25" s="31" t="str">
        <f aca="false">IF(ROW(N25)&lt;=QUOTIENT(COUNTA($P$2:$P$61)-COUNTBLANK($P$2:$P$61),2)+MOD(COUNTA($P$2:$P$61)-COUNTBLANK($P$2:$P$61),2)+2,I25+1,"")</f>
        <v/>
      </c>
      <c r="P25" s="28" t="str">
        <f aca="false">IF(Équipe!$B26&lt;&gt;0,Équipe!$A26,"")</f>
        <v/>
      </c>
      <c r="Q25" s="28" t="str">
        <f aca="false">IF(AND(SUM(_xlfn.IFNA(INDEX('Mène 1'!$F$5:$F$34,MATCH($P25,'Mène 1'!$B$5:$B$34,0),1),0) , _xlfn.IFNA(INDEX('Mène 1'!$G$5:$G$34,MATCH($P25,'Mène 1'!$D$5:$D$34,0),1),0))=13,SUM(_xlfn.IFNA(INDEX('Mène 2'!$F$5:$F$34,MATCH($P25,'Mène 2'!$B$5:$B$34,0),1),0) , _xlfn.IFNA(INDEX('Mène 2'!$G$5:$G$34,MATCH($P25,'Mène 2'!$D$5:$D$34,0),1),0))=13 ),$P25,"")</f>
        <v/>
      </c>
      <c r="R25" s="28" t="str">
        <f aca="true">IF(AND(Équipe!$B26&lt;&gt;0,'Mène 3'!Q25&lt;&gt;""),RAND(),"")</f>
        <v/>
      </c>
      <c r="S25" s="28" t="str">
        <f aca="true">IF(AND(Équipe!$B26&lt;&gt;0,$Q25&lt;&gt;""),RANK($R25,$R$2:INDIRECT("$R$"&amp;0+COUNTA($P$2:$P$61))),"")</f>
        <v/>
      </c>
      <c r="U25" s="28" t="str">
        <f aca="false">IF(_xlfn.XOR(SUM(_xlfn.IFNA(INDEX('Mène 1'!$F$5:$F$34,MATCH($P25,'Mène 1'!$B$5:$B$34,0),1),0) , _xlfn.IFNA(INDEX('Mène 1'!$G$5:$G$34,MATCH($P25,'Mène 1'!$D$5:$D$34,0),1),0))=13,SUM(_xlfn.IFNA(INDEX('Mène 2'!$F$5:$F$34,MATCH($P25,'Mène 2'!$B$5:$B$34,0),1),0) , _xlfn.IFNA(INDEX('Mène 2'!$G$5:$G$34,MATCH($P25,'Mène 2'!$D$5:$D$34,0),1),0))=13 ),$P25,"")</f>
        <v/>
      </c>
      <c r="V25" s="28" t="str">
        <f aca="true">IF(AND(Équipe!$B26&lt;&gt;0,'Mène 3'!U25&lt;&gt;""),RAND(),"")</f>
        <v/>
      </c>
      <c r="W25" s="28" t="str">
        <f aca="true">IF( AND(Équipe!$B26&lt;&gt;0,$U25&lt;&gt;""),RANK($V25,$V$2:INDIRECT("$V$"&amp;0+COUNTA($P$2:$P$61)))+MAX($S$2:$S$61),"")</f>
        <v/>
      </c>
      <c r="Y25" s="28" t="str">
        <f aca="false">IF(AND(SUM(_xlfn.IFNA(INDEX('Mène 1'!$F$5:$F$34,MATCH($P25,'Mène 1'!$B$5:$B$34,0),1),0) , _xlfn.IFNA(INDEX('Mène 1'!$G$5:$G$34,MATCH($P25,'Mène 1'!$D$5:$D$34,0),1),0))&lt;&gt;13,SUM(_xlfn.IFNA(INDEX('Mène 2'!$F$5:$F$34,MATCH($P25,'Mène 2'!$B$5:$B$34,0),1),0) , _xlfn.IFNA(INDEX('Mène 2'!$G$5:$G$34,MATCH($P25,'Mène 2'!$D$5:$D$34,0),1),0))&lt;&gt;13 ),$P25,"")</f>
        <v/>
      </c>
      <c r="Z25" s="28" t="str">
        <f aca="true">IF(AND(Équipe!$B26&lt;&gt;0,'Mène 3'!Y25&lt;&gt;""),RAND(),"")</f>
        <v/>
      </c>
      <c r="AA25" s="28" t="str">
        <f aca="true">IF( AND(Équipe!$B26&lt;&gt;0,$Y25&lt;&gt;""),RANK($Z25,$Z$2:INDIRECT("$Z$"&amp;0+COUNTA($P$2:$P$61)))+MAX($W$2:$W$61),"")</f>
        <v/>
      </c>
    </row>
    <row r="26" customFormat="false" ht="30.6" hidden="false" customHeight="true" outlineLevel="0" collapsed="false">
      <c r="A26" s="33" t="n">
        <f aca="false">IF(ROW(A26)-4&lt;=Procédure!$K$3,ROW(A26)-4,IF(ROW(A26)-(QUOTIENT(ROW(A26)-4,Procédure!$K$3)*Procédure!$K$3)-4&lt;&gt;0,ROW(A26)-(QUOTIENT(ROW(A26)-4,Procédure!$K$3)*Procédure!$K$3)-4,ROW(A26)-(QUOTIENT(ROW(A26)-4,Procédure!$K$3)*Procédure!$K$3)-4+Procédure!$K$3))</f>
        <v>7</v>
      </c>
      <c r="B26" s="37"/>
      <c r="C26" s="38"/>
      <c r="D26" s="37"/>
      <c r="E26" s="38"/>
      <c r="F26" s="17"/>
      <c r="G26" s="17"/>
      <c r="I26" s="31" t="str">
        <f aca="false">IF(ROW(I26)&lt;=QUOTIENT(COUNTA($P$2:$P$61)-COUNTBLANK($P$2:$P$61),2)+MOD(COUNTA($P$2:$P$61)-COUNTBLANK($P$2:$P$61),2)+2,IF(ROW(I26)&lt;&gt;3,I25+2,1),"")</f>
        <v/>
      </c>
      <c r="J26" s="1" t="str">
        <f aca="false">IF(I26&lt;&gt;"",SUM(_xlfn.IFNA(INDEX($P$2:$P$61,MATCH(I26,$S$2:$S$61,0),1),0),_xlfn.IFNA(INDEX($P$2:$P$61,MATCH(I26,$W$2:$W$61,0),1),0),_xlfn.IFNA(INDEX($P$2:$P$61,MATCH(I26,$AA$2:$AA$61,0),1),0)),"")</f>
        <v/>
      </c>
      <c r="K26" s="1" t="str">
        <f aca="false">_xlfn.IFNA(INDEX(Équipe!$B$3:$B$62,MATCH(J26,Équipe!$A$3:$A$62,0),1),"")</f>
        <v/>
      </c>
      <c r="L26" s="1" t="str">
        <f aca="false">IF(
       AND(
             N26&lt;&gt;"",
             SUM(
                              _xlfn.IFNA(INDEX($P$2:$P$61,MATCH(N26,$S$2:$S$61,0),1),0),
                              _xlfn.IFNA(INDEX($P$2:$P$61,MATCH(N26,$W$2:$W$61,0),1),0),
                              _xlfn.IFNA(INDEX($P$2:$P$61,MATCH(N26,$AA$2:$AA$61,0),1),0)
              )
        &lt;&gt;0),
        SUM(
                         _xlfn.IFNA(INDEX($P$2:$P$61,MATCH(N26,$S$2:$S$61,0),1),0),
                         _xlfn.IFNA(INDEX($P$2:$P$61,MATCH(N26,$W$2:$W$61,0),1),0),
                         _xlfn.IFNA(INDEX($P$2:$P$61,MATCH(N26,$AA$2:$AA$61,0),1),0)
         ),
"")</f>
        <v/>
      </c>
      <c r="M26" s="1" t="str">
        <f aca="false">_xlfn.IFNA(INDEX(Équipe!$B$3:$B$62,MATCH(L26,Équipe!$A$3:$A$62,0),1),"")</f>
        <v/>
      </c>
      <c r="N26" s="31" t="str">
        <f aca="false">IF(ROW(N26)&lt;=QUOTIENT(COUNTA($P$2:$P$61)-COUNTBLANK($P$2:$P$61),2)+MOD(COUNTA($P$2:$P$61)-COUNTBLANK($P$2:$P$61),2)+2,I26+1,"")</f>
        <v/>
      </c>
      <c r="P26" s="28" t="str">
        <f aca="false">IF(Équipe!$B27&lt;&gt;0,Équipe!$A27,"")</f>
        <v/>
      </c>
      <c r="Q26" s="28" t="str">
        <f aca="false">IF(AND(SUM(_xlfn.IFNA(INDEX('Mène 1'!$F$5:$F$34,MATCH($P26,'Mène 1'!$B$5:$B$34,0),1),0) , _xlfn.IFNA(INDEX('Mène 1'!$G$5:$G$34,MATCH($P26,'Mène 1'!$D$5:$D$34,0),1),0))=13,SUM(_xlfn.IFNA(INDEX('Mène 2'!$F$5:$F$34,MATCH($P26,'Mène 2'!$B$5:$B$34,0),1),0) , _xlfn.IFNA(INDEX('Mène 2'!$G$5:$G$34,MATCH($P26,'Mène 2'!$D$5:$D$34,0),1),0))=13 ),$P26,"")</f>
        <v/>
      </c>
      <c r="R26" s="28" t="str">
        <f aca="true">IF(AND(Équipe!$B27&lt;&gt;0,'Mène 3'!Q26&lt;&gt;""),RAND(),"")</f>
        <v/>
      </c>
      <c r="S26" s="28" t="str">
        <f aca="true">IF(AND(Équipe!$B27&lt;&gt;0,$Q26&lt;&gt;""),RANK($R26,$R$2:INDIRECT("$R$"&amp;0+COUNTA($P$2:$P$61))),"")</f>
        <v/>
      </c>
      <c r="U26" s="28" t="str">
        <f aca="false">IF(_xlfn.XOR(SUM(_xlfn.IFNA(INDEX('Mène 1'!$F$5:$F$34,MATCH($P26,'Mène 1'!$B$5:$B$34,0),1),0) , _xlfn.IFNA(INDEX('Mène 1'!$G$5:$G$34,MATCH($P26,'Mène 1'!$D$5:$D$34,0),1),0))=13,SUM(_xlfn.IFNA(INDEX('Mène 2'!$F$5:$F$34,MATCH($P26,'Mène 2'!$B$5:$B$34,0),1),0) , _xlfn.IFNA(INDEX('Mène 2'!$G$5:$G$34,MATCH($P26,'Mène 2'!$D$5:$D$34,0),1),0))=13 ),$P26,"")</f>
        <v/>
      </c>
      <c r="V26" s="28" t="str">
        <f aca="true">IF(AND(Équipe!$B27&lt;&gt;0,'Mène 3'!U26&lt;&gt;""),RAND(),"")</f>
        <v/>
      </c>
      <c r="W26" s="28" t="str">
        <f aca="true">IF( AND(Équipe!$B27&lt;&gt;0,$U26&lt;&gt;""),RANK($V26,$V$2:INDIRECT("$V$"&amp;0+COUNTA($P$2:$P$61)))+MAX($S$2:$S$61),"")</f>
        <v/>
      </c>
      <c r="Y26" s="28" t="str">
        <f aca="false">IF(AND(SUM(_xlfn.IFNA(INDEX('Mène 1'!$F$5:$F$34,MATCH($P26,'Mène 1'!$B$5:$B$34,0),1),0) , _xlfn.IFNA(INDEX('Mène 1'!$G$5:$G$34,MATCH($P26,'Mène 1'!$D$5:$D$34,0),1),0))&lt;&gt;13,SUM(_xlfn.IFNA(INDEX('Mène 2'!$F$5:$F$34,MATCH($P26,'Mène 2'!$B$5:$B$34,0),1),0) , _xlfn.IFNA(INDEX('Mène 2'!$G$5:$G$34,MATCH($P26,'Mène 2'!$D$5:$D$34,0),1),0))&lt;&gt;13 ),$P26,"")</f>
        <v/>
      </c>
      <c r="Z26" s="28" t="str">
        <f aca="true">IF(AND(Équipe!$B27&lt;&gt;0,'Mène 3'!Y26&lt;&gt;""),RAND(),"")</f>
        <v/>
      </c>
      <c r="AA26" s="28" t="str">
        <f aca="true">IF( AND(Équipe!$B27&lt;&gt;0,$Y26&lt;&gt;""),RANK($Z26,$Z$2:INDIRECT("$Z$"&amp;0+COUNTA($P$2:$P$61)))+MAX($W$2:$W$61),"")</f>
        <v/>
      </c>
    </row>
    <row r="27" customFormat="false" ht="30.6" hidden="false" customHeight="true" outlineLevel="0" collapsed="false">
      <c r="A27" s="33" t="n">
        <f aca="false">IF(ROW(A27)-4&lt;=Procédure!$K$3,ROW(A27)-4,IF(ROW(A27)-(QUOTIENT(ROW(A27)-4,Procédure!$K$3)*Procédure!$K$3)-4&lt;&gt;0,ROW(A27)-(QUOTIENT(ROW(A27)-4,Procédure!$K$3)*Procédure!$K$3)-4,ROW(A27)-(QUOTIENT(ROW(A27)-4,Procédure!$K$3)*Procédure!$K$3)-4+Procédure!$K$3))</f>
        <v>8</v>
      </c>
      <c r="B27" s="37"/>
      <c r="C27" s="38"/>
      <c r="D27" s="37"/>
      <c r="E27" s="38"/>
      <c r="F27" s="17"/>
      <c r="G27" s="17"/>
      <c r="I27" s="31" t="str">
        <f aca="false">IF(ROW(I27)&lt;=QUOTIENT(COUNTA($P$2:$P$61)-COUNTBLANK($P$2:$P$61),2)+MOD(COUNTA($P$2:$P$61)-COUNTBLANK($P$2:$P$61),2)+2,IF(ROW(I27)&lt;&gt;3,I26+2,1),"")</f>
        <v/>
      </c>
      <c r="J27" s="1" t="str">
        <f aca="false">IF(I27&lt;&gt;"",SUM(_xlfn.IFNA(INDEX($P$2:$P$61,MATCH(I27,$S$2:$S$61,0),1),0),_xlfn.IFNA(INDEX($P$2:$P$61,MATCH(I27,$W$2:$W$61,0),1),0),_xlfn.IFNA(INDEX($P$2:$P$61,MATCH(I27,$AA$2:$AA$61,0),1),0)),"")</f>
        <v/>
      </c>
      <c r="K27" s="1" t="str">
        <f aca="false">_xlfn.IFNA(INDEX(Équipe!$B$3:$B$62,MATCH(J27,Équipe!$A$3:$A$62,0),1),"")</f>
        <v/>
      </c>
      <c r="L27" s="1" t="str">
        <f aca="false">IF(
       AND(
             N27&lt;&gt;"",
             SUM(
                              _xlfn.IFNA(INDEX($P$2:$P$61,MATCH(N27,$S$2:$S$61,0),1),0),
                              _xlfn.IFNA(INDEX($P$2:$P$61,MATCH(N27,$W$2:$W$61,0),1),0),
                              _xlfn.IFNA(INDEX($P$2:$P$61,MATCH(N27,$AA$2:$AA$61,0),1),0)
              )
        &lt;&gt;0),
        SUM(
                         _xlfn.IFNA(INDEX($P$2:$P$61,MATCH(N27,$S$2:$S$61,0),1),0),
                         _xlfn.IFNA(INDEX($P$2:$P$61,MATCH(N27,$W$2:$W$61,0),1),0),
                         _xlfn.IFNA(INDEX($P$2:$P$61,MATCH(N27,$AA$2:$AA$61,0),1),0)
         ),
"")</f>
        <v/>
      </c>
      <c r="M27" s="1" t="str">
        <f aca="false">_xlfn.IFNA(INDEX(Équipe!$B$3:$B$62,MATCH(L27,Équipe!$A$3:$A$62,0),1),"")</f>
        <v/>
      </c>
      <c r="N27" s="31" t="str">
        <f aca="false">IF(ROW(N27)&lt;=QUOTIENT(COUNTA($P$2:$P$61)-COUNTBLANK($P$2:$P$61),2)+MOD(COUNTA($P$2:$P$61)-COUNTBLANK($P$2:$P$61),2)+2,I27+1,"")</f>
        <v/>
      </c>
      <c r="P27" s="28" t="str">
        <f aca="false">IF(Équipe!$B28&lt;&gt;0,Équipe!$A28,"")</f>
        <v/>
      </c>
      <c r="Q27" s="28" t="str">
        <f aca="false">IF(AND(SUM(_xlfn.IFNA(INDEX('Mène 1'!$F$5:$F$34,MATCH($P27,'Mène 1'!$B$5:$B$34,0),1),0) , _xlfn.IFNA(INDEX('Mène 1'!$G$5:$G$34,MATCH($P27,'Mène 1'!$D$5:$D$34,0),1),0))=13,SUM(_xlfn.IFNA(INDEX('Mène 2'!$F$5:$F$34,MATCH($P27,'Mène 2'!$B$5:$B$34,0),1),0) , _xlfn.IFNA(INDEX('Mène 2'!$G$5:$G$34,MATCH($P27,'Mène 2'!$D$5:$D$34,0),1),0))=13 ),$P27,"")</f>
        <v/>
      </c>
      <c r="R27" s="28" t="str">
        <f aca="true">IF(AND(Équipe!$B28&lt;&gt;0,'Mène 3'!Q27&lt;&gt;""),RAND(),"")</f>
        <v/>
      </c>
      <c r="S27" s="28" t="str">
        <f aca="true">IF(AND(Équipe!$B28&lt;&gt;0,$Q27&lt;&gt;""),RANK($R27,$R$2:INDIRECT("$R$"&amp;0+COUNTA($P$2:$P$61))),"")</f>
        <v/>
      </c>
      <c r="U27" s="28" t="str">
        <f aca="false">IF(_xlfn.XOR(SUM(_xlfn.IFNA(INDEX('Mène 1'!$F$5:$F$34,MATCH($P27,'Mène 1'!$B$5:$B$34,0),1),0) , _xlfn.IFNA(INDEX('Mène 1'!$G$5:$G$34,MATCH($P27,'Mène 1'!$D$5:$D$34,0),1),0))=13,SUM(_xlfn.IFNA(INDEX('Mène 2'!$F$5:$F$34,MATCH($P27,'Mène 2'!$B$5:$B$34,0),1),0) , _xlfn.IFNA(INDEX('Mène 2'!$G$5:$G$34,MATCH($P27,'Mène 2'!$D$5:$D$34,0),1),0))=13 ),$P27,"")</f>
        <v/>
      </c>
      <c r="V27" s="28" t="str">
        <f aca="true">IF(AND(Équipe!$B28&lt;&gt;0,'Mène 3'!U27&lt;&gt;""),RAND(),"")</f>
        <v/>
      </c>
      <c r="W27" s="28" t="str">
        <f aca="true">IF( AND(Équipe!$B28&lt;&gt;0,$U27&lt;&gt;""),RANK($V27,$V$2:INDIRECT("$V$"&amp;0+COUNTA($P$2:$P$61)))+MAX($S$2:$S$61),"")</f>
        <v/>
      </c>
      <c r="Y27" s="28" t="str">
        <f aca="false">IF(AND(SUM(_xlfn.IFNA(INDEX('Mène 1'!$F$5:$F$34,MATCH($P27,'Mène 1'!$B$5:$B$34,0),1),0) , _xlfn.IFNA(INDEX('Mène 1'!$G$5:$G$34,MATCH($P27,'Mène 1'!$D$5:$D$34,0),1),0))&lt;&gt;13,SUM(_xlfn.IFNA(INDEX('Mène 2'!$F$5:$F$34,MATCH($P27,'Mène 2'!$B$5:$B$34,0),1),0) , _xlfn.IFNA(INDEX('Mène 2'!$G$5:$G$34,MATCH($P27,'Mène 2'!$D$5:$D$34,0),1),0))&lt;&gt;13 ),$P27,"")</f>
        <v/>
      </c>
      <c r="Z27" s="28" t="str">
        <f aca="true">IF(AND(Équipe!$B28&lt;&gt;0,'Mène 3'!Y27&lt;&gt;""),RAND(),"")</f>
        <v/>
      </c>
      <c r="AA27" s="28" t="str">
        <f aca="true">IF( AND(Équipe!$B28&lt;&gt;0,$Y27&lt;&gt;""),RANK($Z27,$Z$2:INDIRECT("$Z$"&amp;0+COUNTA($P$2:$P$61)))+MAX($W$2:$W$61),"")</f>
        <v/>
      </c>
    </row>
    <row r="28" customFormat="false" ht="30.6" hidden="false" customHeight="true" outlineLevel="0" collapsed="false">
      <c r="A28" s="33" t="n">
        <f aca="false">IF(ROW(A28)-4&lt;=Procédure!$K$3,ROW(A28)-4,IF(ROW(A28)-(QUOTIENT(ROW(A28)-4,Procédure!$K$3)*Procédure!$K$3)-4&lt;&gt;0,ROW(A28)-(QUOTIENT(ROW(A28)-4,Procédure!$K$3)*Procédure!$K$3)-4,ROW(A28)-(QUOTIENT(ROW(A28)-4,Procédure!$K$3)*Procédure!$K$3)-4+Procédure!$K$3))</f>
        <v>9</v>
      </c>
      <c r="B28" s="37"/>
      <c r="C28" s="38"/>
      <c r="D28" s="37"/>
      <c r="E28" s="38"/>
      <c r="F28" s="17"/>
      <c r="G28" s="17"/>
      <c r="I28" s="31" t="str">
        <f aca="false">IF(ROW(I28)&lt;=QUOTIENT(COUNTA($P$2:$P$61)-COUNTBLANK($P$2:$P$61),2)+MOD(COUNTA($P$2:$P$61)-COUNTBLANK($P$2:$P$61),2)+2,IF(ROW(I28)&lt;&gt;3,I27+2,1),"")</f>
        <v/>
      </c>
      <c r="J28" s="1" t="str">
        <f aca="false">IF(I28&lt;&gt;"",SUM(_xlfn.IFNA(INDEX($P$2:$P$61,MATCH(I28,$S$2:$S$61,0),1),0),_xlfn.IFNA(INDEX($P$2:$P$61,MATCH(I28,$W$2:$W$61,0),1),0),_xlfn.IFNA(INDEX($P$2:$P$61,MATCH(I28,$AA$2:$AA$61,0),1),0)),"")</f>
        <v/>
      </c>
      <c r="K28" s="1" t="str">
        <f aca="false">_xlfn.IFNA(INDEX(Équipe!$B$3:$B$62,MATCH(J28,Équipe!$A$3:$A$62,0),1),"")</f>
        <v/>
      </c>
      <c r="L28" s="1" t="str">
        <f aca="false">IF(
       AND(
             N28&lt;&gt;"",
             SUM(
                              _xlfn.IFNA(INDEX($P$2:$P$61,MATCH(N28,$S$2:$S$61,0),1),0),
                              _xlfn.IFNA(INDEX($P$2:$P$61,MATCH(N28,$W$2:$W$61,0),1),0),
                              _xlfn.IFNA(INDEX($P$2:$P$61,MATCH(N28,$AA$2:$AA$61,0),1),0)
              )
        &lt;&gt;0),
        SUM(
                         _xlfn.IFNA(INDEX($P$2:$P$61,MATCH(N28,$S$2:$S$61,0),1),0),
                         _xlfn.IFNA(INDEX($P$2:$P$61,MATCH(N28,$W$2:$W$61,0),1),0),
                         _xlfn.IFNA(INDEX($P$2:$P$61,MATCH(N28,$AA$2:$AA$61,0),1),0)
         ),
"")</f>
        <v/>
      </c>
      <c r="M28" s="1" t="str">
        <f aca="false">_xlfn.IFNA(INDEX(Équipe!$B$3:$B$62,MATCH(L28,Équipe!$A$3:$A$62,0),1),"")</f>
        <v/>
      </c>
      <c r="N28" s="31" t="str">
        <f aca="false">IF(ROW(N28)&lt;=QUOTIENT(COUNTA($P$2:$P$61)-COUNTBLANK($P$2:$P$61),2)+MOD(COUNTA($P$2:$P$61)-COUNTBLANK($P$2:$P$61),2)+2,I28+1,"")</f>
        <v/>
      </c>
      <c r="P28" s="28" t="str">
        <f aca="false">IF(Équipe!$B29&lt;&gt;0,Équipe!$A29,"")</f>
        <v/>
      </c>
      <c r="Q28" s="28" t="str">
        <f aca="false">IF(AND(SUM(_xlfn.IFNA(INDEX('Mène 1'!$F$5:$F$34,MATCH($P28,'Mène 1'!$B$5:$B$34,0),1),0) , _xlfn.IFNA(INDEX('Mène 1'!$G$5:$G$34,MATCH($P28,'Mène 1'!$D$5:$D$34,0),1),0))=13,SUM(_xlfn.IFNA(INDEX('Mène 2'!$F$5:$F$34,MATCH($P28,'Mène 2'!$B$5:$B$34,0),1),0) , _xlfn.IFNA(INDEX('Mène 2'!$G$5:$G$34,MATCH($P28,'Mène 2'!$D$5:$D$34,0),1),0))=13 ),$P28,"")</f>
        <v/>
      </c>
      <c r="R28" s="28" t="str">
        <f aca="true">IF(AND(Équipe!$B29&lt;&gt;0,'Mène 3'!Q28&lt;&gt;""),RAND(),"")</f>
        <v/>
      </c>
      <c r="S28" s="28" t="str">
        <f aca="true">IF(AND(Équipe!$B29&lt;&gt;0,$Q28&lt;&gt;""),RANK($R28,$R$2:INDIRECT("$R$"&amp;0+COUNTA($P$2:$P$61))),"")</f>
        <v/>
      </c>
      <c r="U28" s="28" t="str">
        <f aca="false">IF(_xlfn.XOR(SUM(_xlfn.IFNA(INDEX('Mène 1'!$F$5:$F$34,MATCH($P28,'Mène 1'!$B$5:$B$34,0),1),0) , _xlfn.IFNA(INDEX('Mène 1'!$G$5:$G$34,MATCH($P28,'Mène 1'!$D$5:$D$34,0),1),0))=13,SUM(_xlfn.IFNA(INDEX('Mène 2'!$F$5:$F$34,MATCH($P28,'Mène 2'!$B$5:$B$34,0),1),0) , _xlfn.IFNA(INDEX('Mène 2'!$G$5:$G$34,MATCH($P28,'Mène 2'!$D$5:$D$34,0),1),0))=13 ),$P28,"")</f>
        <v/>
      </c>
      <c r="V28" s="28" t="str">
        <f aca="true">IF(AND(Équipe!$B29&lt;&gt;0,'Mène 3'!U28&lt;&gt;""),RAND(),"")</f>
        <v/>
      </c>
      <c r="W28" s="28" t="str">
        <f aca="true">IF( AND(Équipe!$B29&lt;&gt;0,$U28&lt;&gt;""),RANK($V28,$V$2:INDIRECT("$V$"&amp;0+COUNTA($P$2:$P$61)))+MAX($S$2:$S$61),"")</f>
        <v/>
      </c>
      <c r="Y28" s="28" t="str">
        <f aca="false">IF(AND(SUM(_xlfn.IFNA(INDEX('Mène 1'!$F$5:$F$34,MATCH($P28,'Mène 1'!$B$5:$B$34,0),1),0) , _xlfn.IFNA(INDEX('Mène 1'!$G$5:$G$34,MATCH($P28,'Mène 1'!$D$5:$D$34,0),1),0))&lt;&gt;13,SUM(_xlfn.IFNA(INDEX('Mène 2'!$F$5:$F$34,MATCH($P28,'Mène 2'!$B$5:$B$34,0),1),0) , _xlfn.IFNA(INDEX('Mène 2'!$G$5:$G$34,MATCH($P28,'Mène 2'!$D$5:$D$34,0),1),0))&lt;&gt;13 ),$P28,"")</f>
        <v/>
      </c>
      <c r="Z28" s="28" t="str">
        <f aca="true">IF(AND(Équipe!$B29&lt;&gt;0,'Mène 3'!Y28&lt;&gt;""),RAND(),"")</f>
        <v/>
      </c>
      <c r="AA28" s="28" t="str">
        <f aca="true">IF( AND(Équipe!$B29&lt;&gt;0,$Y28&lt;&gt;""),RANK($Z28,$Z$2:INDIRECT("$Z$"&amp;0+COUNTA($P$2:$P$61)))+MAX($W$2:$W$61),"")</f>
        <v/>
      </c>
    </row>
    <row r="29" customFormat="false" ht="30.6" hidden="false" customHeight="true" outlineLevel="0" collapsed="false">
      <c r="A29" s="33" t="n">
        <f aca="false">IF(ROW(A29)-4&lt;=Procédure!$K$3,ROW(A29)-4,IF(ROW(A29)-(QUOTIENT(ROW(A29)-4,Procédure!$K$3)*Procédure!$K$3)-4&lt;&gt;0,ROW(A29)-(QUOTIENT(ROW(A29)-4,Procédure!$K$3)*Procédure!$K$3)-4,ROW(A29)-(QUOTIENT(ROW(A29)-4,Procédure!$K$3)*Procédure!$K$3)-4+Procédure!$K$3))</f>
        <v>10</v>
      </c>
      <c r="B29" s="37"/>
      <c r="C29" s="38"/>
      <c r="D29" s="37"/>
      <c r="E29" s="38"/>
      <c r="F29" s="17"/>
      <c r="G29" s="17"/>
      <c r="I29" s="31" t="str">
        <f aca="false">IF(ROW(I29)&lt;=QUOTIENT(COUNTA($P$2:$P$61)-COUNTBLANK($P$2:$P$61),2)+MOD(COUNTA($P$2:$P$61)-COUNTBLANK($P$2:$P$61),2)+2,IF(ROW(I29)&lt;&gt;3,I28+2,1),"")</f>
        <v/>
      </c>
      <c r="J29" s="1" t="str">
        <f aca="false">IF(I29&lt;&gt;"",SUM(_xlfn.IFNA(INDEX($P$2:$P$61,MATCH(I29,$S$2:$S$61,0),1),0),_xlfn.IFNA(INDEX($P$2:$P$61,MATCH(I29,$W$2:$W$61,0),1),0),_xlfn.IFNA(INDEX($P$2:$P$61,MATCH(I29,$AA$2:$AA$61,0),1),0)),"")</f>
        <v/>
      </c>
      <c r="K29" s="1" t="str">
        <f aca="false">_xlfn.IFNA(INDEX(Équipe!$B$3:$B$62,MATCH(J29,Équipe!$A$3:$A$62,0),1),"")</f>
        <v/>
      </c>
      <c r="L29" s="1" t="str">
        <f aca="false">IF(
       AND(
             N29&lt;&gt;"",
             SUM(
                              _xlfn.IFNA(INDEX($P$2:$P$61,MATCH(N29,$S$2:$S$61,0),1),0),
                              _xlfn.IFNA(INDEX($P$2:$P$61,MATCH(N29,$W$2:$W$61,0),1),0),
                              _xlfn.IFNA(INDEX($P$2:$P$61,MATCH(N29,$AA$2:$AA$61,0),1),0)
              )
        &lt;&gt;0),
        SUM(
                         _xlfn.IFNA(INDEX($P$2:$P$61,MATCH(N29,$S$2:$S$61,0),1),0),
                         _xlfn.IFNA(INDEX($P$2:$P$61,MATCH(N29,$W$2:$W$61,0),1),0),
                         _xlfn.IFNA(INDEX($P$2:$P$61,MATCH(N29,$AA$2:$AA$61,0),1),0)
         ),
"")</f>
        <v/>
      </c>
      <c r="M29" s="1" t="str">
        <f aca="false">_xlfn.IFNA(INDEX(Équipe!$B$3:$B$62,MATCH(L29,Équipe!$A$3:$A$62,0),1),"")</f>
        <v/>
      </c>
      <c r="N29" s="31" t="str">
        <f aca="false">IF(ROW(N29)&lt;=QUOTIENT(COUNTA($P$2:$P$61)-COUNTBLANK($P$2:$P$61),2)+MOD(COUNTA($P$2:$P$61)-COUNTBLANK($P$2:$P$61),2)+2,I29+1,"")</f>
        <v/>
      </c>
      <c r="P29" s="28" t="str">
        <f aca="false">IF(Équipe!$B30&lt;&gt;0,Équipe!$A30,"")</f>
        <v/>
      </c>
      <c r="Q29" s="28" t="str">
        <f aca="false">IF(AND(SUM(_xlfn.IFNA(INDEX('Mène 1'!$F$5:$F$34,MATCH($P29,'Mène 1'!$B$5:$B$34,0),1),0) , _xlfn.IFNA(INDEX('Mène 1'!$G$5:$G$34,MATCH($P29,'Mène 1'!$D$5:$D$34,0),1),0))=13,SUM(_xlfn.IFNA(INDEX('Mène 2'!$F$5:$F$34,MATCH($P29,'Mène 2'!$B$5:$B$34,0),1),0) , _xlfn.IFNA(INDEX('Mène 2'!$G$5:$G$34,MATCH($P29,'Mène 2'!$D$5:$D$34,0),1),0))=13 ),$P29,"")</f>
        <v/>
      </c>
      <c r="R29" s="28" t="str">
        <f aca="true">IF(AND(Équipe!$B30&lt;&gt;0,'Mène 3'!Q29&lt;&gt;""),RAND(),"")</f>
        <v/>
      </c>
      <c r="S29" s="28" t="str">
        <f aca="true">IF(AND(Équipe!$B30&lt;&gt;0,$Q29&lt;&gt;""),RANK($R29,$R$2:INDIRECT("$R$"&amp;0+COUNTA($P$2:$P$61))),"")</f>
        <v/>
      </c>
      <c r="U29" s="28" t="str">
        <f aca="false">IF(_xlfn.XOR(SUM(_xlfn.IFNA(INDEX('Mène 1'!$F$5:$F$34,MATCH($P29,'Mène 1'!$B$5:$B$34,0),1),0) , _xlfn.IFNA(INDEX('Mène 1'!$G$5:$G$34,MATCH($P29,'Mène 1'!$D$5:$D$34,0),1),0))=13,SUM(_xlfn.IFNA(INDEX('Mène 2'!$F$5:$F$34,MATCH($P29,'Mène 2'!$B$5:$B$34,0),1),0) , _xlfn.IFNA(INDEX('Mène 2'!$G$5:$G$34,MATCH($P29,'Mène 2'!$D$5:$D$34,0),1),0))=13 ),$P29,"")</f>
        <v/>
      </c>
      <c r="V29" s="28" t="str">
        <f aca="true">IF(AND(Équipe!$B30&lt;&gt;0,'Mène 3'!U29&lt;&gt;""),RAND(),"")</f>
        <v/>
      </c>
      <c r="W29" s="28" t="str">
        <f aca="true">IF( AND(Équipe!$B30&lt;&gt;0,$U29&lt;&gt;""),RANK($V29,$V$2:INDIRECT("$V$"&amp;0+COUNTA($P$2:$P$61)))+MAX($S$2:$S$61),"")</f>
        <v/>
      </c>
      <c r="Y29" s="28" t="str">
        <f aca="false">IF(AND(SUM(_xlfn.IFNA(INDEX('Mène 1'!$F$5:$F$34,MATCH($P29,'Mène 1'!$B$5:$B$34,0),1),0) , _xlfn.IFNA(INDEX('Mène 1'!$G$5:$G$34,MATCH($P29,'Mène 1'!$D$5:$D$34,0),1),0))&lt;&gt;13,SUM(_xlfn.IFNA(INDEX('Mène 2'!$F$5:$F$34,MATCH($P29,'Mène 2'!$B$5:$B$34,0),1),0) , _xlfn.IFNA(INDEX('Mène 2'!$G$5:$G$34,MATCH($P29,'Mène 2'!$D$5:$D$34,0),1),0))&lt;&gt;13 ),$P29,"")</f>
        <v/>
      </c>
      <c r="Z29" s="28" t="str">
        <f aca="true">IF(AND(Équipe!$B30&lt;&gt;0,'Mène 3'!Y29&lt;&gt;""),RAND(),"")</f>
        <v/>
      </c>
      <c r="AA29" s="28" t="str">
        <f aca="true">IF( AND(Équipe!$B30&lt;&gt;0,$Y29&lt;&gt;""),RANK($Z29,$Z$2:INDIRECT("$Z$"&amp;0+COUNTA($P$2:$P$61)))+MAX($W$2:$W$61),"")</f>
        <v/>
      </c>
    </row>
    <row r="30" customFormat="false" ht="30.6" hidden="false" customHeight="true" outlineLevel="0" collapsed="false">
      <c r="A30" s="33" t="n">
        <f aca="false">IF(ROW(A30)-4&lt;=Procédure!$K$3,ROW(A30)-4,IF(ROW(A30)-(QUOTIENT(ROW(A30)-4,Procédure!$K$3)*Procédure!$K$3)-4&lt;&gt;0,ROW(A30)-(QUOTIENT(ROW(A30)-4,Procédure!$K$3)*Procédure!$K$3)-4,ROW(A30)-(QUOTIENT(ROW(A30)-4,Procédure!$K$3)*Procédure!$K$3)-4+Procédure!$K$3))</f>
        <v>11</v>
      </c>
      <c r="B30" s="37"/>
      <c r="C30" s="38"/>
      <c r="D30" s="37"/>
      <c r="E30" s="38"/>
      <c r="F30" s="17"/>
      <c r="G30" s="17"/>
      <c r="I30" s="31" t="str">
        <f aca="false">IF(ROW(I30)&lt;=QUOTIENT(COUNTA($P$2:$P$61)-COUNTBLANK($P$2:$P$61),2)+MOD(COUNTA($P$2:$P$61)-COUNTBLANK($P$2:$P$61),2)+2,IF(ROW(I30)&lt;&gt;3,I29+2,1),"")</f>
        <v/>
      </c>
      <c r="J30" s="1" t="str">
        <f aca="false">IF(I30&lt;&gt;"",SUM(_xlfn.IFNA(INDEX($P$2:$P$61,MATCH(I30,$S$2:$S$61,0),1),0),_xlfn.IFNA(INDEX($P$2:$P$61,MATCH(I30,$W$2:$W$61,0),1),0),_xlfn.IFNA(INDEX($P$2:$P$61,MATCH(I30,$AA$2:$AA$61,0),1),0)),"")</f>
        <v/>
      </c>
      <c r="K30" s="1" t="str">
        <f aca="false">_xlfn.IFNA(INDEX(Équipe!$B$3:$B$62,MATCH(J30,Équipe!$A$3:$A$62,0),1),"")</f>
        <v/>
      </c>
      <c r="L30" s="1" t="str">
        <f aca="false">IF(
       AND(
             N30&lt;&gt;"",
             SUM(
                              _xlfn.IFNA(INDEX($P$2:$P$61,MATCH(N30,$S$2:$S$61,0),1),0),
                              _xlfn.IFNA(INDEX($P$2:$P$61,MATCH(N30,$W$2:$W$61,0),1),0),
                              _xlfn.IFNA(INDEX($P$2:$P$61,MATCH(N30,$AA$2:$AA$61,0),1),0)
              )
        &lt;&gt;0),
        SUM(
                         _xlfn.IFNA(INDEX($P$2:$P$61,MATCH(N30,$S$2:$S$61,0),1),0),
                         _xlfn.IFNA(INDEX($P$2:$P$61,MATCH(N30,$W$2:$W$61,0),1),0),
                         _xlfn.IFNA(INDEX($P$2:$P$61,MATCH(N30,$AA$2:$AA$61,0),1),0)
         ),
"")</f>
        <v/>
      </c>
      <c r="M30" s="1" t="str">
        <f aca="false">_xlfn.IFNA(INDEX(Équipe!$B$3:$B$62,MATCH(L30,Équipe!$A$3:$A$62,0),1),"")</f>
        <v/>
      </c>
      <c r="N30" s="31" t="str">
        <f aca="false">IF(ROW(N30)&lt;=QUOTIENT(COUNTA($P$2:$P$61)-COUNTBLANK($P$2:$P$61),2)+MOD(COUNTA($P$2:$P$61)-COUNTBLANK($P$2:$P$61),2)+2,I30+1,"")</f>
        <v/>
      </c>
      <c r="P30" s="28" t="str">
        <f aca="false">IF(Équipe!$B31&lt;&gt;0,Équipe!$A31,"")</f>
        <v/>
      </c>
      <c r="Q30" s="28" t="str">
        <f aca="false">IF(AND(SUM(_xlfn.IFNA(INDEX('Mène 1'!$F$5:$F$34,MATCH($P30,'Mène 1'!$B$5:$B$34,0),1),0) , _xlfn.IFNA(INDEX('Mène 1'!$G$5:$G$34,MATCH($P30,'Mène 1'!$D$5:$D$34,0),1),0))=13,SUM(_xlfn.IFNA(INDEX('Mène 2'!$F$5:$F$34,MATCH($P30,'Mène 2'!$B$5:$B$34,0),1),0) , _xlfn.IFNA(INDEX('Mène 2'!$G$5:$G$34,MATCH($P30,'Mène 2'!$D$5:$D$34,0),1),0))=13 ),$P30,"")</f>
        <v/>
      </c>
      <c r="R30" s="28" t="str">
        <f aca="true">IF(AND(Équipe!$B31&lt;&gt;0,'Mène 3'!Q30&lt;&gt;""),RAND(),"")</f>
        <v/>
      </c>
      <c r="S30" s="28" t="str">
        <f aca="true">IF(AND(Équipe!$B31&lt;&gt;0,$Q30&lt;&gt;""),RANK($R30,$R$2:INDIRECT("$R$"&amp;0+COUNTA($P$2:$P$61))),"")</f>
        <v/>
      </c>
      <c r="U30" s="28" t="str">
        <f aca="false">IF(_xlfn.XOR(SUM(_xlfn.IFNA(INDEX('Mène 1'!$F$5:$F$34,MATCH($P30,'Mène 1'!$B$5:$B$34,0),1),0) , _xlfn.IFNA(INDEX('Mène 1'!$G$5:$G$34,MATCH($P30,'Mène 1'!$D$5:$D$34,0),1),0))=13,SUM(_xlfn.IFNA(INDEX('Mène 2'!$F$5:$F$34,MATCH($P30,'Mène 2'!$B$5:$B$34,0),1),0) , _xlfn.IFNA(INDEX('Mène 2'!$G$5:$G$34,MATCH($P30,'Mène 2'!$D$5:$D$34,0),1),0))=13 ),$P30,"")</f>
        <v/>
      </c>
      <c r="V30" s="28" t="str">
        <f aca="true">IF(AND(Équipe!$B31&lt;&gt;0,'Mène 3'!U30&lt;&gt;""),RAND(),"")</f>
        <v/>
      </c>
      <c r="W30" s="28" t="str">
        <f aca="true">IF( AND(Équipe!$B31&lt;&gt;0,$U30&lt;&gt;""),RANK($V30,$V$2:INDIRECT("$V$"&amp;0+COUNTA($P$2:$P$61)))+MAX($S$2:$S$61),"")</f>
        <v/>
      </c>
      <c r="Y30" s="28" t="str">
        <f aca="false">IF(AND(SUM(_xlfn.IFNA(INDEX('Mène 1'!$F$5:$F$34,MATCH($P30,'Mène 1'!$B$5:$B$34,0),1),0) , _xlfn.IFNA(INDEX('Mène 1'!$G$5:$G$34,MATCH($P30,'Mène 1'!$D$5:$D$34,0),1),0))&lt;&gt;13,SUM(_xlfn.IFNA(INDEX('Mène 2'!$F$5:$F$34,MATCH($P30,'Mène 2'!$B$5:$B$34,0),1),0) , _xlfn.IFNA(INDEX('Mène 2'!$G$5:$G$34,MATCH($P30,'Mène 2'!$D$5:$D$34,0),1),0))&lt;&gt;13 ),$P30,"")</f>
        <v/>
      </c>
      <c r="Z30" s="28" t="str">
        <f aca="true">IF(AND(Équipe!$B31&lt;&gt;0,'Mène 3'!Y30&lt;&gt;""),RAND(),"")</f>
        <v/>
      </c>
      <c r="AA30" s="28" t="str">
        <f aca="true">IF( AND(Équipe!$B31&lt;&gt;0,$Y30&lt;&gt;""),RANK($Z30,$Z$2:INDIRECT("$Z$"&amp;0+COUNTA($P$2:$P$61)))+MAX($W$2:$W$61),"")</f>
        <v/>
      </c>
    </row>
    <row r="31" customFormat="false" ht="30.6" hidden="false" customHeight="true" outlineLevel="0" collapsed="false">
      <c r="A31" s="33" t="n">
        <f aca="false">IF(ROW(A31)-4&lt;=Procédure!$K$3,ROW(A31)-4,IF(ROW(A31)-(QUOTIENT(ROW(A31)-4,Procédure!$K$3)*Procédure!$K$3)-4&lt;&gt;0,ROW(A31)-(QUOTIENT(ROW(A31)-4,Procédure!$K$3)*Procédure!$K$3)-4,ROW(A31)-(QUOTIENT(ROW(A31)-4,Procédure!$K$3)*Procédure!$K$3)-4+Procédure!$K$3))</f>
        <v>12</v>
      </c>
      <c r="B31" s="37"/>
      <c r="C31" s="38"/>
      <c r="D31" s="37"/>
      <c r="E31" s="38"/>
      <c r="F31" s="17"/>
      <c r="G31" s="17"/>
      <c r="I31" s="31" t="str">
        <f aca="false">IF(ROW(I31)&lt;=QUOTIENT(COUNTA($P$2:$P$61)-COUNTBLANK($P$2:$P$61),2)+MOD(COUNTA($P$2:$P$61)-COUNTBLANK($P$2:$P$61),2)+2,IF(ROW(I31)&lt;&gt;3,I30+2,1),"")</f>
        <v/>
      </c>
      <c r="J31" s="1" t="str">
        <f aca="false">IF(I31&lt;&gt;"",SUM(_xlfn.IFNA(INDEX($P$2:$P$61,MATCH(I31,$S$2:$S$61,0),1),0),_xlfn.IFNA(INDEX($P$2:$P$61,MATCH(I31,$W$2:$W$61,0),1),0),_xlfn.IFNA(INDEX($P$2:$P$61,MATCH(I31,$AA$2:$AA$61,0),1),0)),"")</f>
        <v/>
      </c>
      <c r="K31" s="1" t="str">
        <f aca="false">_xlfn.IFNA(INDEX(Équipe!$B$3:$B$62,MATCH(J31,Équipe!$A$3:$A$62,0),1),"")</f>
        <v/>
      </c>
      <c r="L31" s="1" t="str">
        <f aca="false">IF(
       AND(
             N31&lt;&gt;"",
             SUM(
                              _xlfn.IFNA(INDEX($P$2:$P$61,MATCH(N31,$S$2:$S$61,0),1),0),
                              _xlfn.IFNA(INDEX($P$2:$P$61,MATCH(N31,$W$2:$W$61,0),1),0),
                              _xlfn.IFNA(INDEX($P$2:$P$61,MATCH(N31,$AA$2:$AA$61,0),1),0)
              )
        &lt;&gt;0),
        SUM(
                         _xlfn.IFNA(INDEX($P$2:$P$61,MATCH(N31,$S$2:$S$61,0),1),0),
                         _xlfn.IFNA(INDEX($P$2:$P$61,MATCH(N31,$W$2:$W$61,0),1),0),
                         _xlfn.IFNA(INDEX($P$2:$P$61,MATCH(N31,$AA$2:$AA$61,0),1),0)
         ),
"")</f>
        <v/>
      </c>
      <c r="M31" s="1" t="str">
        <f aca="false">_xlfn.IFNA(INDEX(Équipe!$B$3:$B$62,MATCH(L31,Équipe!$A$3:$A$62,0),1),"")</f>
        <v/>
      </c>
      <c r="N31" s="31" t="str">
        <f aca="false">IF(ROW(N31)&lt;=QUOTIENT(COUNTA($P$2:$P$61)-COUNTBLANK($P$2:$P$61),2)+MOD(COUNTA($P$2:$P$61)-COUNTBLANK($P$2:$P$61),2)+2,I31+1,"")</f>
        <v/>
      </c>
      <c r="P31" s="28" t="str">
        <f aca="false">IF(Équipe!$B32&lt;&gt;0,Équipe!$A32,"")</f>
        <v/>
      </c>
      <c r="Q31" s="28" t="str">
        <f aca="false">IF(AND(SUM(_xlfn.IFNA(INDEX('Mène 1'!$F$5:$F$34,MATCH($P31,'Mène 1'!$B$5:$B$34,0),1),0) , _xlfn.IFNA(INDEX('Mène 1'!$G$5:$G$34,MATCH($P31,'Mène 1'!$D$5:$D$34,0),1),0))=13,SUM(_xlfn.IFNA(INDEX('Mène 2'!$F$5:$F$34,MATCH($P31,'Mène 2'!$B$5:$B$34,0),1),0) , _xlfn.IFNA(INDEX('Mène 2'!$G$5:$G$34,MATCH($P31,'Mène 2'!$D$5:$D$34,0),1),0))=13 ),$P31,"")</f>
        <v/>
      </c>
      <c r="R31" s="28" t="str">
        <f aca="true">IF(AND(Équipe!$B32&lt;&gt;0,'Mène 3'!Q31&lt;&gt;""),RAND(),"")</f>
        <v/>
      </c>
      <c r="S31" s="28" t="str">
        <f aca="true">IF(AND(Équipe!$B32&lt;&gt;0,$Q31&lt;&gt;""),RANK($R31,$R$2:INDIRECT("$R$"&amp;0+COUNTA($P$2:$P$61))),"")</f>
        <v/>
      </c>
      <c r="U31" s="28" t="str">
        <f aca="false">IF(_xlfn.XOR(SUM(_xlfn.IFNA(INDEX('Mène 1'!$F$5:$F$34,MATCH($P31,'Mène 1'!$B$5:$B$34,0),1),0) , _xlfn.IFNA(INDEX('Mène 1'!$G$5:$G$34,MATCH($P31,'Mène 1'!$D$5:$D$34,0),1),0))=13,SUM(_xlfn.IFNA(INDEX('Mène 2'!$F$5:$F$34,MATCH($P31,'Mène 2'!$B$5:$B$34,0),1),0) , _xlfn.IFNA(INDEX('Mène 2'!$G$5:$G$34,MATCH($P31,'Mène 2'!$D$5:$D$34,0),1),0))=13 ),$P31,"")</f>
        <v/>
      </c>
      <c r="V31" s="28" t="str">
        <f aca="true">IF(AND(Équipe!$B32&lt;&gt;0,'Mène 3'!U31&lt;&gt;""),RAND(),"")</f>
        <v/>
      </c>
      <c r="W31" s="28" t="str">
        <f aca="true">IF( AND(Équipe!$B32&lt;&gt;0,$U31&lt;&gt;""),RANK($V31,$V$2:INDIRECT("$V$"&amp;0+COUNTA($P$2:$P$61)))+MAX($S$2:$S$61),"")</f>
        <v/>
      </c>
      <c r="Y31" s="28" t="str">
        <f aca="false">IF(AND(SUM(_xlfn.IFNA(INDEX('Mène 1'!$F$5:$F$34,MATCH($P31,'Mène 1'!$B$5:$B$34,0),1),0) , _xlfn.IFNA(INDEX('Mène 1'!$G$5:$G$34,MATCH($P31,'Mène 1'!$D$5:$D$34,0),1),0))&lt;&gt;13,SUM(_xlfn.IFNA(INDEX('Mène 2'!$F$5:$F$34,MATCH($P31,'Mène 2'!$B$5:$B$34,0),1),0) , _xlfn.IFNA(INDEX('Mène 2'!$G$5:$G$34,MATCH($P31,'Mène 2'!$D$5:$D$34,0),1),0))&lt;&gt;13 ),$P31,"")</f>
        <v/>
      </c>
      <c r="Z31" s="28" t="str">
        <f aca="true">IF(AND(Équipe!$B32&lt;&gt;0,'Mène 3'!Y31&lt;&gt;""),RAND(),"")</f>
        <v/>
      </c>
      <c r="AA31" s="28" t="str">
        <f aca="true">IF( AND(Équipe!$B32&lt;&gt;0,$Y31&lt;&gt;""),RANK($Z31,$Z$2:INDIRECT("$Z$"&amp;0+COUNTA($P$2:$P$61)))+MAX($W$2:$W$61),"")</f>
        <v/>
      </c>
    </row>
    <row r="32" customFormat="false" ht="30.6" hidden="false" customHeight="true" outlineLevel="0" collapsed="false">
      <c r="A32" s="33" t="n">
        <f aca="false">IF(ROW(A32)-4&lt;=Procédure!$K$3,ROW(A32)-4,IF(ROW(A32)-(QUOTIENT(ROW(A32)-4,Procédure!$K$3)*Procédure!$K$3)-4&lt;&gt;0,ROW(A32)-(QUOTIENT(ROW(A32)-4,Procédure!$K$3)*Procédure!$K$3)-4,ROW(A32)-(QUOTIENT(ROW(A32)-4,Procédure!$K$3)*Procédure!$K$3)-4+Procédure!$K$3))</f>
        <v>13</v>
      </c>
      <c r="B32" s="37"/>
      <c r="C32" s="38"/>
      <c r="D32" s="37"/>
      <c r="E32" s="38"/>
      <c r="F32" s="17"/>
      <c r="G32" s="17"/>
      <c r="I32" s="31" t="str">
        <f aca="false">IF(ROW(I32)&lt;=QUOTIENT(COUNTA($P$2:$P$61)-COUNTBLANK($P$2:$P$61),2)+MOD(COUNTA($P$2:$P$61)-COUNTBLANK($P$2:$P$61),2)+2,IF(ROW(I32)&lt;&gt;3,I31+2,1),"")</f>
        <v/>
      </c>
      <c r="J32" s="1" t="str">
        <f aca="false">IF(I32&lt;&gt;"",SUM(_xlfn.IFNA(INDEX($P$2:$P$61,MATCH(I32,$S$2:$S$61,0),1),0),_xlfn.IFNA(INDEX($P$2:$P$61,MATCH(I32,$W$2:$W$61,0),1),0),_xlfn.IFNA(INDEX($P$2:$P$61,MATCH(I32,$AA$2:$AA$61,0),1),0)),"")</f>
        <v/>
      </c>
      <c r="K32" s="1" t="str">
        <f aca="false">_xlfn.IFNA(INDEX(Équipe!$B$3:$B$62,MATCH(J32,Équipe!$A$3:$A$62,0),1),"")</f>
        <v/>
      </c>
      <c r="L32" s="1" t="str">
        <f aca="false">IF(
       AND(
             N32&lt;&gt;"",
             SUM(
                              _xlfn.IFNA(INDEX($P$2:$P$61,MATCH(N32,$S$2:$S$61,0),1),0),
                              _xlfn.IFNA(INDEX($P$2:$P$61,MATCH(N32,$W$2:$W$61,0),1),0),
                              _xlfn.IFNA(INDEX($P$2:$P$61,MATCH(N32,$AA$2:$AA$61,0),1),0)
              )
        &lt;&gt;0),
        SUM(
                         _xlfn.IFNA(INDEX($P$2:$P$61,MATCH(N32,$S$2:$S$61,0),1),0),
                         _xlfn.IFNA(INDEX($P$2:$P$61,MATCH(N32,$W$2:$W$61,0),1),0),
                         _xlfn.IFNA(INDEX($P$2:$P$61,MATCH(N32,$AA$2:$AA$61,0),1),0)
         ),
"")</f>
        <v/>
      </c>
      <c r="M32" s="1" t="str">
        <f aca="false">_xlfn.IFNA(INDEX(Équipe!$B$3:$B$62,MATCH(L32,Équipe!$A$3:$A$62,0),1),"")</f>
        <v/>
      </c>
      <c r="N32" s="31" t="str">
        <f aca="false">IF(ROW(N32)&lt;=QUOTIENT(COUNTA($P$2:$P$61)-COUNTBLANK($P$2:$P$61),2)+MOD(COUNTA($P$2:$P$61)-COUNTBLANK($P$2:$P$61),2)+2,I32+1,"")</f>
        <v/>
      </c>
      <c r="P32" s="28" t="str">
        <f aca="false">IF(Équipe!$B33&lt;&gt;0,Équipe!$A33,"")</f>
        <v/>
      </c>
      <c r="Q32" s="28" t="str">
        <f aca="false">IF(AND(SUM(_xlfn.IFNA(INDEX('Mène 1'!$F$5:$F$34,MATCH($P32,'Mène 1'!$B$5:$B$34,0),1),0) , _xlfn.IFNA(INDEX('Mène 1'!$G$5:$G$34,MATCH($P32,'Mène 1'!$D$5:$D$34,0),1),0))=13,SUM(_xlfn.IFNA(INDEX('Mène 2'!$F$5:$F$34,MATCH($P32,'Mène 2'!$B$5:$B$34,0),1),0) , _xlfn.IFNA(INDEX('Mène 2'!$G$5:$G$34,MATCH($P32,'Mène 2'!$D$5:$D$34,0),1),0))=13 ),$P32,"")</f>
        <v/>
      </c>
      <c r="R32" s="28" t="str">
        <f aca="true">IF(AND(Équipe!$B33&lt;&gt;0,'Mène 3'!Q32&lt;&gt;""),RAND(),"")</f>
        <v/>
      </c>
      <c r="S32" s="28" t="str">
        <f aca="true">IF(AND(Équipe!$B33&lt;&gt;0,$Q32&lt;&gt;""),RANK($R32,$R$2:INDIRECT("$R$"&amp;0+COUNTA($P$2:$P$61))),"")</f>
        <v/>
      </c>
      <c r="U32" s="28" t="str">
        <f aca="false">IF(_xlfn.XOR(SUM(_xlfn.IFNA(INDEX('Mène 1'!$F$5:$F$34,MATCH($P32,'Mène 1'!$B$5:$B$34,0),1),0) , _xlfn.IFNA(INDEX('Mène 1'!$G$5:$G$34,MATCH($P32,'Mène 1'!$D$5:$D$34,0),1),0))=13,SUM(_xlfn.IFNA(INDEX('Mène 2'!$F$5:$F$34,MATCH($P32,'Mène 2'!$B$5:$B$34,0),1),0) , _xlfn.IFNA(INDEX('Mène 2'!$G$5:$G$34,MATCH($P32,'Mène 2'!$D$5:$D$34,0),1),0))=13 ),$P32,"")</f>
        <v/>
      </c>
      <c r="V32" s="28" t="str">
        <f aca="true">IF(AND(Équipe!$B33&lt;&gt;0,'Mène 3'!U32&lt;&gt;""),RAND(),"")</f>
        <v/>
      </c>
      <c r="W32" s="28" t="str">
        <f aca="true">IF( AND(Équipe!$B33&lt;&gt;0,$U32&lt;&gt;""),RANK($V32,$V$2:INDIRECT("$V$"&amp;0+COUNTA($P$2:$P$61)))+MAX($S$2:$S$61),"")</f>
        <v/>
      </c>
      <c r="Y32" s="28" t="str">
        <f aca="false">IF(AND(SUM(_xlfn.IFNA(INDEX('Mène 1'!$F$5:$F$34,MATCH($P32,'Mène 1'!$B$5:$B$34,0),1),0) , _xlfn.IFNA(INDEX('Mène 1'!$G$5:$G$34,MATCH($P32,'Mène 1'!$D$5:$D$34,0),1),0))&lt;&gt;13,SUM(_xlfn.IFNA(INDEX('Mène 2'!$F$5:$F$34,MATCH($P32,'Mène 2'!$B$5:$B$34,0),1),0) , _xlfn.IFNA(INDEX('Mène 2'!$G$5:$G$34,MATCH($P32,'Mène 2'!$D$5:$D$34,0),1),0))&lt;&gt;13 ),$P32,"")</f>
        <v/>
      </c>
      <c r="Z32" s="28" t="str">
        <f aca="true">IF(AND(Équipe!$B33&lt;&gt;0,'Mène 3'!Y32&lt;&gt;""),RAND(),"")</f>
        <v/>
      </c>
      <c r="AA32" s="28" t="str">
        <f aca="true">IF( AND(Équipe!$B33&lt;&gt;0,$Y32&lt;&gt;""),RANK($Z32,$Z$2:INDIRECT("$Z$"&amp;0+COUNTA($P$2:$P$61)))+MAX($W$2:$W$61),"")</f>
        <v/>
      </c>
    </row>
    <row r="33" customFormat="false" ht="30.6" hidden="false" customHeight="true" outlineLevel="0" collapsed="false">
      <c r="A33" s="33" t="n">
        <f aca="false">IF(ROW(A33)-4&lt;=Procédure!$K$3,ROW(A33)-4,IF(ROW(A33)-(QUOTIENT(ROW(A33)-4,Procédure!$K$3)*Procédure!$K$3)-4&lt;&gt;0,ROW(A33)-(QUOTIENT(ROW(A33)-4,Procédure!$K$3)*Procédure!$K$3)-4,ROW(A33)-(QUOTIENT(ROW(A33)-4,Procédure!$K$3)*Procédure!$K$3)-4+Procédure!$K$3))</f>
        <v>14</v>
      </c>
      <c r="B33" s="37"/>
      <c r="C33" s="38"/>
      <c r="D33" s="37"/>
      <c r="E33" s="38"/>
      <c r="F33" s="17"/>
      <c r="G33" s="17"/>
      <c r="I33" s="31" t="str">
        <f aca="false">IF(ROW(I33)&lt;=QUOTIENT(COUNTA($P$2:$P$60)-COUNTBLANK($P$2:$P$60),2)+MOD(COUNTA($P$2:$P$60)-COUNTBLANK($P$2:$P$60),2)+2,IF(ROW(I33)&lt;&gt;3,I32+2,1),"")</f>
        <v/>
      </c>
      <c r="N33" s="31" t="str">
        <f aca="false">IF(ROW(N33)&lt;=QUOTIENT(COUNTA($P$2:$P$60)-COUNTBLANK($P$2:$P$60),2)+MOD(COUNTA($P$2:$P$60)-COUNTBLANK($P$2:$P$60),2)+2,I33+1,"")</f>
        <v/>
      </c>
      <c r="P33" s="28" t="str">
        <f aca="false">IF(Équipe!$B34&lt;&gt;0,Équipe!$A34,"")</f>
        <v/>
      </c>
      <c r="Q33" s="28" t="str">
        <f aca="false">IF(AND(SUM(_xlfn.IFNA(INDEX('Mène 1'!$F$5:$F$34,MATCH($P33,'Mène 1'!$B$5:$B$34,0),1),0) , _xlfn.IFNA(INDEX('Mène 1'!$G$5:$G$34,MATCH($P33,'Mène 1'!$D$5:$D$34,0),1),0))=13,SUM(_xlfn.IFNA(INDEX('Mène 2'!$F$5:$F$34,MATCH($P33,'Mène 2'!$B$5:$B$34,0),1),0) , _xlfn.IFNA(INDEX('Mène 2'!$G$5:$G$34,MATCH($P33,'Mène 2'!$D$5:$D$34,0),1),0))=13 ),$P33,"")</f>
        <v/>
      </c>
      <c r="R33" s="28" t="str">
        <f aca="true">IF(AND(Équipe!$B34&lt;&gt;0,'Mène 3'!Q33&lt;&gt;""),RAND(),"")</f>
        <v/>
      </c>
      <c r="S33" s="28" t="str">
        <f aca="true">IF(AND(Équipe!$B34&lt;&gt;0,$Q33&lt;&gt;""),RANK($R33,$R$2:INDIRECT("$R$"&amp;0+COUNTA($P$2:$P$61))),"")</f>
        <v/>
      </c>
      <c r="U33" s="28" t="str">
        <f aca="false">IF(_xlfn.XOR(SUM(_xlfn.IFNA(INDEX('Mène 1'!$F$5:$F$34,MATCH($P33,'Mène 1'!$B$5:$B$34,0),1),0) , _xlfn.IFNA(INDEX('Mène 1'!$G$5:$G$34,MATCH($P33,'Mène 1'!$D$5:$D$34,0),1),0))=13,SUM(_xlfn.IFNA(INDEX('Mène 2'!$F$5:$F$34,MATCH($P33,'Mène 2'!$B$5:$B$34,0),1),0) , _xlfn.IFNA(INDEX('Mène 2'!$G$5:$G$34,MATCH($P33,'Mène 2'!$D$5:$D$34,0),1),0))=13 ),$P33,"")</f>
        <v/>
      </c>
      <c r="V33" s="28" t="str">
        <f aca="true">IF(AND(Équipe!$B34&lt;&gt;0,'Mène 3'!U33&lt;&gt;""),RAND(),"")</f>
        <v/>
      </c>
      <c r="W33" s="28" t="str">
        <f aca="true">IF( AND(Équipe!$B34&lt;&gt;0,$U33&lt;&gt;""),RANK($V33,$V$2:INDIRECT("$V$"&amp;0+COUNTA($P$2:$P$61)))+MAX($S$2:$S$61),"")</f>
        <v/>
      </c>
      <c r="Y33" s="28" t="str">
        <f aca="false">IF(AND(SUM(_xlfn.IFNA(INDEX('Mène 1'!$F$5:$F$34,MATCH($P33,'Mène 1'!$B$5:$B$34,0),1),0) , _xlfn.IFNA(INDEX('Mène 1'!$G$5:$G$34,MATCH($P33,'Mène 1'!$D$5:$D$34,0),1),0))&lt;&gt;13,SUM(_xlfn.IFNA(INDEX('Mène 2'!$F$5:$F$34,MATCH($P33,'Mène 2'!$B$5:$B$34,0),1),0) , _xlfn.IFNA(INDEX('Mène 2'!$G$5:$G$34,MATCH($P33,'Mène 2'!$D$5:$D$34,0),1),0))&lt;&gt;13 ),$P33,"")</f>
        <v/>
      </c>
      <c r="Z33" s="28" t="str">
        <f aca="true">IF(AND(Équipe!$B34&lt;&gt;0,'Mène 3'!Y33&lt;&gt;""),RAND(),"")</f>
        <v/>
      </c>
      <c r="AA33" s="28" t="str">
        <f aca="true">IF( AND(Équipe!$B34&lt;&gt;0,$Y33&lt;&gt;""),RANK($Z33,$Z$2:INDIRECT("$Z$"&amp;0+COUNTA($P$2:$P$61)))+MAX($W$2:$W$61),"")</f>
        <v/>
      </c>
    </row>
    <row r="34" customFormat="false" ht="18.55" hidden="false" customHeight="false" outlineLevel="0" collapsed="false">
      <c r="A34" s="33" t="n">
        <f aca="false">IF(ROW(A34)-4&lt;=Procédure!$K$3,ROW(A34)-4,IF(ROW(A34)-(QUOTIENT(ROW(A34)-4,Procédure!$K$3)*Procédure!$K$3)-4&lt;&gt;0,ROW(A34)-(QUOTIENT(ROW(A34)-4,Procédure!$K$3)*Procédure!$K$3)-4,ROW(A34)-(QUOTIENT(ROW(A34)-4,Procédure!$K$3)*Procédure!$K$3)-4+Procédure!$K$3))</f>
        <v>15</v>
      </c>
      <c r="B34" s="37"/>
      <c r="C34" s="38"/>
      <c r="D34" s="37"/>
      <c r="E34" s="38"/>
      <c r="F34" s="17"/>
      <c r="G34" s="17"/>
      <c r="P34" s="28" t="str">
        <f aca="false">IF(Équipe!$B35&lt;&gt;0,Équipe!$A35,"")</f>
        <v/>
      </c>
      <c r="Q34" s="28" t="str">
        <f aca="false">IF(AND(SUM(_xlfn.IFNA(INDEX('Mène 1'!$F$5:$F$34,MATCH($P34,'Mène 1'!$B$5:$B$34,0),1),0) , _xlfn.IFNA(INDEX('Mène 1'!$G$5:$G$34,MATCH($P34,'Mène 1'!$D$5:$D$34,0),1),0))=13,SUM(_xlfn.IFNA(INDEX('Mène 2'!$F$5:$F$34,MATCH($P34,'Mène 2'!$B$5:$B$34,0),1),0) , _xlfn.IFNA(INDEX('Mène 2'!$G$5:$G$34,MATCH($P34,'Mène 2'!$D$5:$D$34,0),1),0))=13 ),$P34,"")</f>
        <v/>
      </c>
      <c r="R34" s="28" t="str">
        <f aca="true">IF(AND(Équipe!$B35&lt;&gt;0,'Mène 3'!Q34&lt;&gt;""),RAND(),"")</f>
        <v/>
      </c>
      <c r="S34" s="28" t="str">
        <f aca="true">IF(AND(Équipe!$B35&lt;&gt;0,$Q34&lt;&gt;""),RANK($R34,$R$2:INDIRECT("$R$"&amp;0+COUNTA($P$2:$P$61))),"")</f>
        <v/>
      </c>
      <c r="U34" s="28" t="str">
        <f aca="false">IF(_xlfn.XOR(SUM(_xlfn.IFNA(INDEX('Mène 1'!$F$5:$F$34,MATCH($P34,'Mène 1'!$B$5:$B$34,0),1),0) , _xlfn.IFNA(INDEX('Mène 1'!$G$5:$G$34,MATCH($P34,'Mène 1'!$D$5:$D$34,0),1),0))=13,SUM(_xlfn.IFNA(INDEX('Mène 2'!$F$5:$F$34,MATCH($P34,'Mène 2'!$B$5:$B$34,0),1),0) , _xlfn.IFNA(INDEX('Mène 2'!$G$5:$G$34,MATCH($P34,'Mène 2'!$D$5:$D$34,0),1),0))=13 ),$P34,"")</f>
        <v/>
      </c>
      <c r="V34" s="28" t="str">
        <f aca="true">IF(AND(Équipe!$B35&lt;&gt;0,'Mène 3'!U34&lt;&gt;""),RAND(),"")</f>
        <v/>
      </c>
      <c r="W34" s="28" t="str">
        <f aca="true">IF( AND(Équipe!$B35&lt;&gt;0,$U34&lt;&gt;""),RANK($V34,$V$2:INDIRECT("$V$"&amp;0+COUNTA($P$2:$P$61)))+MAX($S$2:$S$61),"")</f>
        <v/>
      </c>
      <c r="Y34" s="28" t="str">
        <f aca="false">IF(AND(SUM(_xlfn.IFNA(INDEX('Mène 1'!$F$5:$F$34,MATCH($P34,'Mène 1'!$B$5:$B$34,0),1),0) , _xlfn.IFNA(INDEX('Mène 1'!$G$5:$G$34,MATCH($P34,'Mène 1'!$D$5:$D$34,0),1),0))&lt;&gt;13,SUM(_xlfn.IFNA(INDEX('Mène 2'!$F$5:$F$34,MATCH($P34,'Mène 2'!$B$5:$B$34,0),1),0) , _xlfn.IFNA(INDEX('Mène 2'!$G$5:$G$34,MATCH($P34,'Mène 2'!$D$5:$D$34,0),1),0))&lt;&gt;13 ),$P34,"")</f>
        <v/>
      </c>
      <c r="Z34" s="28" t="str">
        <f aca="true">IF(AND(Équipe!$B35&lt;&gt;0,'Mène 3'!Y34&lt;&gt;""),RAND(),"")</f>
        <v/>
      </c>
      <c r="AA34" s="28" t="str">
        <f aca="true">IF( AND(Équipe!$B35&lt;&gt;0,$Y34&lt;&gt;""),RANK($Z34,$Z$2:INDIRECT("$Z$"&amp;0+COUNTA($P$2:$P$61)))+MAX($W$2:$W$61),"")</f>
        <v/>
      </c>
    </row>
    <row r="35" customFormat="false" ht="12.8" hidden="false" customHeight="false" outlineLevel="0" collapsed="false">
      <c r="P35" s="28" t="str">
        <f aca="false">IF(Équipe!$B36&lt;&gt;0,Équipe!$A36,"")</f>
        <v/>
      </c>
      <c r="Q35" s="28" t="str">
        <f aca="false">IF(AND(SUM(_xlfn.IFNA(INDEX('Mène 1'!$F$5:$F$34,MATCH($P35,'Mène 1'!$B$5:$B$34,0),1),0) , _xlfn.IFNA(INDEX('Mène 1'!$G$5:$G$34,MATCH($P35,'Mène 1'!$D$5:$D$34,0),1),0))=13,SUM(_xlfn.IFNA(INDEX('Mène 2'!$F$5:$F$34,MATCH($P35,'Mène 2'!$B$5:$B$34,0),1),0) , _xlfn.IFNA(INDEX('Mène 2'!$G$5:$G$34,MATCH($P35,'Mène 2'!$D$5:$D$34,0),1),0))=13 ),$P35,"")</f>
        <v/>
      </c>
      <c r="R35" s="28" t="str">
        <f aca="true">IF(AND(Équipe!$B36&lt;&gt;0,'Mène 3'!Q35&lt;&gt;""),RAND(),"")</f>
        <v/>
      </c>
      <c r="S35" s="28" t="str">
        <f aca="true">IF(AND(Équipe!$B36&lt;&gt;0,$Q35&lt;&gt;""),RANK($R35,$R$2:INDIRECT("$R$"&amp;0+COUNTA($P$2:$P$61))),"")</f>
        <v/>
      </c>
      <c r="U35" s="28" t="str">
        <f aca="false">IF(_xlfn.XOR(SUM(_xlfn.IFNA(INDEX('Mène 1'!$F$5:$F$34,MATCH($P35,'Mène 1'!$B$5:$B$34,0),1),0) , _xlfn.IFNA(INDEX('Mène 1'!$G$5:$G$34,MATCH($P35,'Mène 1'!$D$5:$D$34,0),1),0))=13,SUM(_xlfn.IFNA(INDEX('Mène 2'!$F$5:$F$34,MATCH($P35,'Mène 2'!$B$5:$B$34,0),1),0) , _xlfn.IFNA(INDEX('Mène 2'!$G$5:$G$34,MATCH($P35,'Mène 2'!$D$5:$D$34,0),1),0))=13 ),$P35,"")</f>
        <v/>
      </c>
      <c r="V35" s="28" t="str">
        <f aca="true">IF(AND(Équipe!$B36&lt;&gt;0,'Mène 3'!U35&lt;&gt;""),RAND(),"")</f>
        <v/>
      </c>
      <c r="W35" s="28" t="str">
        <f aca="true">IF( AND(Équipe!$B36&lt;&gt;0,$U35&lt;&gt;""),RANK($V35,$V$2:INDIRECT("$V$"&amp;0+COUNTA($P$2:$P$61)))+MAX($S$2:$S$61),"")</f>
        <v/>
      </c>
      <c r="Y35" s="28" t="str">
        <f aca="false">IF(AND(SUM(_xlfn.IFNA(INDEX('Mène 1'!$F$5:$F$34,MATCH($P35,'Mène 1'!$B$5:$B$34,0),1),0) , _xlfn.IFNA(INDEX('Mène 1'!$G$5:$G$34,MATCH($P35,'Mène 1'!$D$5:$D$34,0),1),0))&lt;&gt;13,SUM(_xlfn.IFNA(INDEX('Mène 2'!$F$5:$F$34,MATCH($P35,'Mène 2'!$B$5:$B$34,0),1),0) , _xlfn.IFNA(INDEX('Mène 2'!$G$5:$G$34,MATCH($P35,'Mène 2'!$D$5:$D$34,0),1),0))&lt;&gt;13 ),$P35,"")</f>
        <v/>
      </c>
      <c r="Z35" s="28" t="str">
        <f aca="true">IF(AND(Équipe!$B36&lt;&gt;0,'Mène 3'!Y35&lt;&gt;""),RAND(),"")</f>
        <v/>
      </c>
      <c r="AA35" s="28" t="str">
        <f aca="true">IF( AND(Équipe!$B36&lt;&gt;0,$Y35&lt;&gt;""),RANK($Z35,$Z$2:INDIRECT("$Z$"&amp;0+COUNTA($P$2:$P$61)))+MAX($W$2:$W$61),"")</f>
        <v/>
      </c>
    </row>
    <row r="36" customFormat="false" ht="12.8" hidden="false" customHeight="false" outlineLevel="0" collapsed="false">
      <c r="P36" s="28" t="str">
        <f aca="false">IF(Équipe!$B37&lt;&gt;0,Équipe!$A37,"")</f>
        <v/>
      </c>
      <c r="Q36" s="28" t="str">
        <f aca="false">IF(AND(SUM(_xlfn.IFNA(INDEX('Mène 1'!$F$5:$F$34,MATCH($P36,'Mène 1'!$B$5:$B$34,0),1),0) , _xlfn.IFNA(INDEX('Mène 1'!$G$5:$G$34,MATCH($P36,'Mène 1'!$D$5:$D$34,0),1),0))=13,SUM(_xlfn.IFNA(INDEX('Mène 2'!$F$5:$F$34,MATCH($P36,'Mène 2'!$B$5:$B$34,0),1),0) , _xlfn.IFNA(INDEX('Mène 2'!$G$5:$G$34,MATCH($P36,'Mène 2'!$D$5:$D$34,0),1),0))=13 ),$P36,"")</f>
        <v/>
      </c>
      <c r="R36" s="28" t="str">
        <f aca="true">IF(AND(Équipe!$B37&lt;&gt;0,'Mène 3'!Q36&lt;&gt;""),RAND(),"")</f>
        <v/>
      </c>
      <c r="S36" s="28" t="str">
        <f aca="true">IF(AND(Équipe!$B37&lt;&gt;0,$Q36&lt;&gt;""),RANK($R36,$R$2:INDIRECT("$R$"&amp;0+COUNTA($P$2:$P$61))),"")</f>
        <v/>
      </c>
      <c r="U36" s="28" t="str">
        <f aca="false">IF(_xlfn.XOR(SUM(_xlfn.IFNA(INDEX('Mène 1'!$F$5:$F$34,MATCH($P36,'Mène 1'!$B$5:$B$34,0),1),0) , _xlfn.IFNA(INDEX('Mène 1'!$G$5:$G$34,MATCH($P36,'Mène 1'!$D$5:$D$34,0),1),0))=13,SUM(_xlfn.IFNA(INDEX('Mène 2'!$F$5:$F$34,MATCH($P36,'Mène 2'!$B$5:$B$34,0),1),0) , _xlfn.IFNA(INDEX('Mène 2'!$G$5:$G$34,MATCH($P36,'Mène 2'!$D$5:$D$34,0),1),0))=13 ),$P36,"")</f>
        <v/>
      </c>
      <c r="V36" s="28" t="str">
        <f aca="true">IF(AND(Équipe!$B37&lt;&gt;0,'Mène 3'!U36&lt;&gt;""),RAND(),"")</f>
        <v/>
      </c>
      <c r="W36" s="28" t="str">
        <f aca="true">IF( AND(Équipe!$B37&lt;&gt;0,$U36&lt;&gt;""),RANK($V36,$V$2:INDIRECT("$V$"&amp;0+COUNTA($P$2:$P$61)))+MAX($S$2:$S$61),"")</f>
        <v/>
      </c>
      <c r="Y36" s="28" t="str">
        <f aca="false">IF(AND(SUM(_xlfn.IFNA(INDEX('Mène 1'!$F$5:$F$34,MATCH($P36,'Mène 1'!$B$5:$B$34,0),1),0) , _xlfn.IFNA(INDEX('Mène 1'!$G$5:$G$34,MATCH($P36,'Mène 1'!$D$5:$D$34,0),1),0))&lt;&gt;13,SUM(_xlfn.IFNA(INDEX('Mène 2'!$F$5:$F$34,MATCH($P36,'Mène 2'!$B$5:$B$34,0),1),0) , _xlfn.IFNA(INDEX('Mène 2'!$G$5:$G$34,MATCH($P36,'Mène 2'!$D$5:$D$34,0),1),0))&lt;&gt;13 ),$P36,"")</f>
        <v/>
      </c>
      <c r="Z36" s="28" t="str">
        <f aca="true">IF(AND(Équipe!$B37&lt;&gt;0,'Mène 3'!Y36&lt;&gt;""),RAND(),"")</f>
        <v/>
      </c>
      <c r="AA36" s="28" t="str">
        <f aca="true">IF( AND(Équipe!$B37&lt;&gt;0,$Y36&lt;&gt;""),RANK($Z36,$Z$2:INDIRECT("$Z$"&amp;0+COUNTA($P$2:$P$61)))+MAX($W$2:$W$61),"")</f>
        <v/>
      </c>
    </row>
    <row r="37" customFormat="false" ht="12.8" hidden="false" customHeight="false" outlineLevel="0" collapsed="false">
      <c r="P37" s="28" t="str">
        <f aca="false">IF(Équipe!$B38&lt;&gt;0,Équipe!$A38,"")</f>
        <v/>
      </c>
      <c r="Q37" s="28" t="str">
        <f aca="false">IF(AND(SUM(_xlfn.IFNA(INDEX('Mène 1'!$F$5:$F$34,MATCH($P37,'Mène 1'!$B$5:$B$34,0),1),0) , _xlfn.IFNA(INDEX('Mène 1'!$G$5:$G$34,MATCH($P37,'Mène 1'!$D$5:$D$34,0),1),0))=13,SUM(_xlfn.IFNA(INDEX('Mène 2'!$F$5:$F$34,MATCH($P37,'Mène 2'!$B$5:$B$34,0),1),0) , _xlfn.IFNA(INDEX('Mène 2'!$G$5:$G$34,MATCH($P37,'Mène 2'!$D$5:$D$34,0),1),0))=13 ),$P37,"")</f>
        <v/>
      </c>
      <c r="R37" s="28" t="str">
        <f aca="true">IF(AND(Équipe!$B38&lt;&gt;0,'Mène 3'!Q37&lt;&gt;""),RAND(),"")</f>
        <v/>
      </c>
      <c r="S37" s="28" t="str">
        <f aca="true">IF(AND(Équipe!$B38&lt;&gt;0,$Q37&lt;&gt;""),RANK($R37,$R$2:INDIRECT("$R$"&amp;0+COUNTA($P$2:$P$61))),"")</f>
        <v/>
      </c>
      <c r="U37" s="28" t="str">
        <f aca="false">IF(_xlfn.XOR(SUM(_xlfn.IFNA(INDEX('Mène 1'!$F$5:$F$34,MATCH($P37,'Mène 1'!$B$5:$B$34,0),1),0) , _xlfn.IFNA(INDEX('Mène 1'!$G$5:$G$34,MATCH($P37,'Mène 1'!$D$5:$D$34,0),1),0))=13,SUM(_xlfn.IFNA(INDEX('Mène 2'!$F$5:$F$34,MATCH($P37,'Mène 2'!$B$5:$B$34,0),1),0) , _xlfn.IFNA(INDEX('Mène 2'!$G$5:$G$34,MATCH($P37,'Mène 2'!$D$5:$D$34,0),1),0))=13 ),$P37,"")</f>
        <v/>
      </c>
      <c r="V37" s="28" t="str">
        <f aca="true">IF(AND(Équipe!$B38&lt;&gt;0,'Mène 3'!U37&lt;&gt;""),RAND(),"")</f>
        <v/>
      </c>
      <c r="W37" s="28" t="str">
        <f aca="true">IF( AND(Équipe!$B38&lt;&gt;0,$U37&lt;&gt;""),RANK($V37,$V$2:INDIRECT("$V$"&amp;0+COUNTA($P$2:$P$61)))+MAX($S$2:$S$61),"")</f>
        <v/>
      </c>
      <c r="Y37" s="28" t="str">
        <f aca="false">IF(AND(SUM(_xlfn.IFNA(INDEX('Mène 1'!$F$5:$F$34,MATCH($P37,'Mène 1'!$B$5:$B$34,0),1),0) , _xlfn.IFNA(INDEX('Mène 1'!$G$5:$G$34,MATCH($P37,'Mène 1'!$D$5:$D$34,0),1),0))&lt;&gt;13,SUM(_xlfn.IFNA(INDEX('Mène 2'!$F$5:$F$34,MATCH($P37,'Mène 2'!$B$5:$B$34,0),1),0) , _xlfn.IFNA(INDEX('Mène 2'!$G$5:$G$34,MATCH($P37,'Mène 2'!$D$5:$D$34,0),1),0))&lt;&gt;13 ),$P37,"")</f>
        <v/>
      </c>
      <c r="Z37" s="28" t="str">
        <f aca="true">IF(AND(Équipe!$B38&lt;&gt;0,'Mène 3'!Y37&lt;&gt;""),RAND(),"")</f>
        <v/>
      </c>
      <c r="AA37" s="28" t="str">
        <f aca="true">IF( AND(Équipe!$B38&lt;&gt;0,$Y37&lt;&gt;""),RANK($Z37,$Z$2:INDIRECT("$Z$"&amp;0+COUNTA($P$2:$P$61)))+MAX($W$2:$W$61),"")</f>
        <v/>
      </c>
    </row>
    <row r="38" customFormat="false" ht="12.8" hidden="false" customHeight="false" outlineLevel="0" collapsed="false">
      <c r="P38" s="28" t="str">
        <f aca="false">IF(Équipe!$B39&lt;&gt;0,Équipe!$A39,"")</f>
        <v/>
      </c>
      <c r="Q38" s="28" t="str">
        <f aca="false">IF(AND(SUM(_xlfn.IFNA(INDEX('Mène 1'!$F$5:$F$34,MATCH($P38,'Mène 1'!$B$5:$B$34,0),1),0) , _xlfn.IFNA(INDEX('Mène 1'!$G$5:$G$34,MATCH($P38,'Mène 1'!$D$5:$D$34,0),1),0))=13,SUM(_xlfn.IFNA(INDEX('Mène 2'!$F$5:$F$34,MATCH($P38,'Mène 2'!$B$5:$B$34,0),1),0) , _xlfn.IFNA(INDEX('Mène 2'!$G$5:$G$34,MATCH($P38,'Mène 2'!$D$5:$D$34,0),1),0))=13 ),$P38,"")</f>
        <v/>
      </c>
      <c r="R38" s="28" t="str">
        <f aca="true">IF(AND(Équipe!$B39&lt;&gt;0,'Mène 3'!Q38&lt;&gt;""),RAND(),"")</f>
        <v/>
      </c>
      <c r="S38" s="28" t="str">
        <f aca="true">IF(AND(Équipe!$B39&lt;&gt;0,$Q38&lt;&gt;""),RANK($R38,$R$2:INDIRECT("$R$"&amp;0+COUNTA($P$2:$P$61))),"")</f>
        <v/>
      </c>
      <c r="U38" s="28" t="str">
        <f aca="false">IF(_xlfn.XOR(SUM(_xlfn.IFNA(INDEX('Mène 1'!$F$5:$F$34,MATCH($P38,'Mène 1'!$B$5:$B$34,0),1),0) , _xlfn.IFNA(INDEX('Mène 1'!$G$5:$G$34,MATCH($P38,'Mène 1'!$D$5:$D$34,0),1),0))=13,SUM(_xlfn.IFNA(INDEX('Mène 2'!$F$5:$F$34,MATCH($P38,'Mène 2'!$B$5:$B$34,0),1),0) , _xlfn.IFNA(INDEX('Mène 2'!$G$5:$G$34,MATCH($P38,'Mène 2'!$D$5:$D$34,0),1),0))=13 ),$P38,"")</f>
        <v/>
      </c>
      <c r="V38" s="28" t="str">
        <f aca="true">IF(AND(Équipe!$B39&lt;&gt;0,'Mène 3'!U38&lt;&gt;""),RAND(),"")</f>
        <v/>
      </c>
      <c r="W38" s="28" t="str">
        <f aca="true">IF( AND(Équipe!$B39&lt;&gt;0,$U38&lt;&gt;""),RANK($V38,$V$2:INDIRECT("$V$"&amp;0+COUNTA($P$2:$P$61)))+MAX($S$2:$S$61),"")</f>
        <v/>
      </c>
      <c r="Y38" s="28" t="str">
        <f aca="false">IF(AND(SUM(_xlfn.IFNA(INDEX('Mène 1'!$F$5:$F$34,MATCH($P38,'Mène 1'!$B$5:$B$34,0),1),0) , _xlfn.IFNA(INDEX('Mène 1'!$G$5:$G$34,MATCH($P38,'Mène 1'!$D$5:$D$34,0),1),0))&lt;&gt;13,SUM(_xlfn.IFNA(INDEX('Mène 2'!$F$5:$F$34,MATCH($P38,'Mène 2'!$B$5:$B$34,0),1),0) , _xlfn.IFNA(INDEX('Mène 2'!$G$5:$G$34,MATCH($P38,'Mène 2'!$D$5:$D$34,0),1),0))&lt;&gt;13 ),$P38,"")</f>
        <v/>
      </c>
      <c r="Z38" s="28" t="str">
        <f aca="true">IF(AND(Équipe!$B39&lt;&gt;0,'Mène 3'!Y38&lt;&gt;""),RAND(),"")</f>
        <v/>
      </c>
      <c r="AA38" s="28" t="str">
        <f aca="true">IF( AND(Équipe!$B39&lt;&gt;0,$Y38&lt;&gt;""),RANK($Z38,$Z$2:INDIRECT("$Z$"&amp;0+COUNTA($P$2:$P$61)))+MAX($W$2:$W$61),"")</f>
        <v/>
      </c>
    </row>
    <row r="39" customFormat="false" ht="12.8" hidden="false" customHeight="false" outlineLevel="0" collapsed="false">
      <c r="P39" s="28" t="str">
        <f aca="false">IF(Équipe!$B40&lt;&gt;0,Équipe!$A40,"")</f>
        <v/>
      </c>
      <c r="Q39" s="28" t="str">
        <f aca="false">IF(AND(SUM(_xlfn.IFNA(INDEX('Mène 1'!$F$5:$F$34,MATCH($P39,'Mène 1'!$B$5:$B$34,0),1),0) , _xlfn.IFNA(INDEX('Mène 1'!$G$5:$G$34,MATCH($P39,'Mène 1'!$D$5:$D$34,0),1),0))=13,SUM(_xlfn.IFNA(INDEX('Mène 2'!$F$5:$F$34,MATCH($P39,'Mène 2'!$B$5:$B$34,0),1),0) , _xlfn.IFNA(INDEX('Mène 2'!$G$5:$G$34,MATCH($P39,'Mène 2'!$D$5:$D$34,0),1),0))=13 ),$P39,"")</f>
        <v/>
      </c>
      <c r="R39" s="28" t="str">
        <f aca="true">IF(AND(Équipe!$B40&lt;&gt;0,'Mène 3'!Q39&lt;&gt;""),RAND(),"")</f>
        <v/>
      </c>
      <c r="S39" s="28" t="str">
        <f aca="true">IF(AND(Équipe!$B40&lt;&gt;0,$Q39&lt;&gt;""),RANK($R39,$R$2:INDIRECT("$R$"&amp;0+COUNTA($P$2:$P$61))),"")</f>
        <v/>
      </c>
      <c r="U39" s="28" t="str">
        <f aca="false">IF(_xlfn.XOR(SUM(_xlfn.IFNA(INDEX('Mène 1'!$F$5:$F$34,MATCH($P39,'Mène 1'!$B$5:$B$34,0),1),0) , _xlfn.IFNA(INDEX('Mène 1'!$G$5:$G$34,MATCH($P39,'Mène 1'!$D$5:$D$34,0),1),0))=13,SUM(_xlfn.IFNA(INDEX('Mène 2'!$F$5:$F$34,MATCH($P39,'Mène 2'!$B$5:$B$34,0),1),0) , _xlfn.IFNA(INDEX('Mène 2'!$G$5:$G$34,MATCH($P39,'Mène 2'!$D$5:$D$34,0),1),0))=13 ),$P39,"")</f>
        <v/>
      </c>
      <c r="V39" s="28" t="str">
        <f aca="true">IF(AND(Équipe!$B40&lt;&gt;0,'Mène 3'!U39&lt;&gt;""),RAND(),"")</f>
        <v/>
      </c>
      <c r="W39" s="28" t="str">
        <f aca="true">IF( AND(Équipe!$B40&lt;&gt;0,$U39&lt;&gt;""),RANK($V39,$V$2:INDIRECT("$V$"&amp;0+COUNTA($P$2:$P$61)))+MAX($S$2:$S$61),"")</f>
        <v/>
      </c>
      <c r="Y39" s="28" t="str">
        <f aca="false">IF(AND(SUM(_xlfn.IFNA(INDEX('Mène 1'!$F$5:$F$34,MATCH($P39,'Mène 1'!$B$5:$B$34,0),1),0) , _xlfn.IFNA(INDEX('Mène 1'!$G$5:$G$34,MATCH($P39,'Mène 1'!$D$5:$D$34,0),1),0))&lt;&gt;13,SUM(_xlfn.IFNA(INDEX('Mène 2'!$F$5:$F$34,MATCH($P39,'Mène 2'!$B$5:$B$34,0),1),0) , _xlfn.IFNA(INDEX('Mène 2'!$G$5:$G$34,MATCH($P39,'Mène 2'!$D$5:$D$34,0),1),0))&lt;&gt;13 ),$P39,"")</f>
        <v/>
      </c>
      <c r="Z39" s="28" t="str">
        <f aca="true">IF(AND(Équipe!$B40&lt;&gt;0,'Mène 3'!Y39&lt;&gt;""),RAND(),"")</f>
        <v/>
      </c>
      <c r="AA39" s="28" t="str">
        <f aca="true">IF( AND(Équipe!$B40&lt;&gt;0,$Y39&lt;&gt;""),RANK($Z39,$Z$2:INDIRECT("$Z$"&amp;0+COUNTA($P$2:$P$61)))+MAX($W$2:$W$61),"")</f>
        <v/>
      </c>
    </row>
    <row r="40" customFormat="false" ht="12.8" hidden="false" customHeight="false" outlineLevel="0" collapsed="false">
      <c r="P40" s="28" t="str">
        <f aca="false">IF(Équipe!$B41&lt;&gt;0,Équipe!$A41,"")</f>
        <v/>
      </c>
      <c r="Q40" s="28" t="str">
        <f aca="false">IF(AND(SUM(_xlfn.IFNA(INDEX('Mène 1'!$F$5:$F$34,MATCH($P40,'Mène 1'!$B$5:$B$34,0),1),0) , _xlfn.IFNA(INDEX('Mène 1'!$G$5:$G$34,MATCH($P40,'Mène 1'!$D$5:$D$34,0),1),0))=13,SUM(_xlfn.IFNA(INDEX('Mène 2'!$F$5:$F$34,MATCH($P40,'Mène 2'!$B$5:$B$34,0),1),0) , _xlfn.IFNA(INDEX('Mène 2'!$G$5:$G$34,MATCH($P40,'Mène 2'!$D$5:$D$34,0),1),0))=13 ),$P40,"")</f>
        <v/>
      </c>
      <c r="R40" s="28" t="str">
        <f aca="true">IF(AND(Équipe!$B41&lt;&gt;0,'Mène 3'!Q40&lt;&gt;""),RAND(),"")</f>
        <v/>
      </c>
      <c r="S40" s="28" t="str">
        <f aca="true">IF(AND(Équipe!$B41&lt;&gt;0,$Q40&lt;&gt;""),RANK($R40,$R$2:INDIRECT("$R$"&amp;0+COUNTA($P$2:$P$61))),"")</f>
        <v/>
      </c>
      <c r="U40" s="28" t="str">
        <f aca="false">IF(_xlfn.XOR(SUM(_xlfn.IFNA(INDEX('Mène 1'!$F$5:$F$34,MATCH($P40,'Mène 1'!$B$5:$B$34,0),1),0) , _xlfn.IFNA(INDEX('Mène 1'!$G$5:$G$34,MATCH($P40,'Mène 1'!$D$5:$D$34,0),1),0))=13,SUM(_xlfn.IFNA(INDEX('Mène 2'!$F$5:$F$34,MATCH($P40,'Mène 2'!$B$5:$B$34,0),1),0) , _xlfn.IFNA(INDEX('Mène 2'!$G$5:$G$34,MATCH($P40,'Mène 2'!$D$5:$D$34,0),1),0))=13 ),$P40,"")</f>
        <v/>
      </c>
      <c r="V40" s="28" t="str">
        <f aca="true">IF(AND(Équipe!$B41&lt;&gt;0,'Mène 3'!U40&lt;&gt;""),RAND(),"")</f>
        <v/>
      </c>
      <c r="W40" s="28" t="str">
        <f aca="true">IF( AND(Équipe!$B41&lt;&gt;0,$U40&lt;&gt;""),RANK($V40,$V$2:INDIRECT("$V$"&amp;0+COUNTA($P$2:$P$61)))+MAX($S$2:$S$61),"")</f>
        <v/>
      </c>
      <c r="Y40" s="28" t="str">
        <f aca="false">IF(AND(SUM(_xlfn.IFNA(INDEX('Mène 1'!$F$5:$F$34,MATCH($P40,'Mène 1'!$B$5:$B$34,0),1),0) , _xlfn.IFNA(INDEX('Mène 1'!$G$5:$G$34,MATCH($P40,'Mène 1'!$D$5:$D$34,0),1),0))&lt;&gt;13,SUM(_xlfn.IFNA(INDEX('Mène 2'!$F$5:$F$34,MATCH($P40,'Mène 2'!$B$5:$B$34,0),1),0) , _xlfn.IFNA(INDEX('Mène 2'!$G$5:$G$34,MATCH($P40,'Mène 2'!$D$5:$D$34,0),1),0))&lt;&gt;13 ),$P40,"")</f>
        <v/>
      </c>
      <c r="Z40" s="28" t="str">
        <f aca="true">IF(AND(Équipe!$B41&lt;&gt;0,'Mène 3'!Y40&lt;&gt;""),RAND(),"")</f>
        <v/>
      </c>
      <c r="AA40" s="28" t="str">
        <f aca="true">IF( AND(Équipe!$B41&lt;&gt;0,$Y40&lt;&gt;""),RANK($Z40,$Z$2:INDIRECT("$Z$"&amp;0+COUNTA($P$2:$P$61)))+MAX($W$2:$W$61),"")</f>
        <v/>
      </c>
    </row>
    <row r="41" customFormat="false" ht="12.8" hidden="false" customHeight="false" outlineLevel="0" collapsed="false">
      <c r="P41" s="28" t="str">
        <f aca="false">IF(Équipe!$B42&lt;&gt;0,Équipe!$A42,"")</f>
        <v/>
      </c>
      <c r="Q41" s="28" t="str">
        <f aca="false">IF(AND(SUM(_xlfn.IFNA(INDEX('Mène 1'!$F$5:$F$34,MATCH($P41,'Mène 1'!$B$5:$B$34,0),1),0) , _xlfn.IFNA(INDEX('Mène 1'!$G$5:$G$34,MATCH($P41,'Mène 1'!$D$5:$D$34,0),1),0))=13,SUM(_xlfn.IFNA(INDEX('Mène 2'!$F$5:$F$34,MATCH($P41,'Mène 2'!$B$5:$B$34,0),1),0) , _xlfn.IFNA(INDEX('Mène 2'!$G$5:$G$34,MATCH($P41,'Mène 2'!$D$5:$D$34,0),1),0))=13 ),$P41,"")</f>
        <v/>
      </c>
      <c r="R41" s="28" t="str">
        <f aca="true">IF(AND(Équipe!$B42&lt;&gt;0,'Mène 3'!Q41&lt;&gt;""),RAND(),"")</f>
        <v/>
      </c>
      <c r="S41" s="28" t="str">
        <f aca="true">IF(AND(Équipe!$B42&lt;&gt;0,$Q41&lt;&gt;""),RANK($R41,$R$2:INDIRECT("$R$"&amp;0+COUNTA($P$2:$P$61))),"")</f>
        <v/>
      </c>
      <c r="U41" s="28" t="str">
        <f aca="false">IF(_xlfn.XOR(SUM(_xlfn.IFNA(INDEX('Mène 1'!$F$5:$F$34,MATCH($P41,'Mène 1'!$B$5:$B$34,0),1),0) , _xlfn.IFNA(INDEX('Mène 1'!$G$5:$G$34,MATCH($P41,'Mène 1'!$D$5:$D$34,0),1),0))=13,SUM(_xlfn.IFNA(INDEX('Mène 2'!$F$5:$F$34,MATCH($P41,'Mène 2'!$B$5:$B$34,0),1),0) , _xlfn.IFNA(INDEX('Mène 2'!$G$5:$G$34,MATCH($P41,'Mène 2'!$D$5:$D$34,0),1),0))=13 ),$P41,"")</f>
        <v/>
      </c>
      <c r="V41" s="28" t="str">
        <f aca="true">IF(AND(Équipe!$B42&lt;&gt;0,'Mène 3'!U41&lt;&gt;""),RAND(),"")</f>
        <v/>
      </c>
      <c r="W41" s="28" t="str">
        <f aca="true">IF( AND(Équipe!$B42&lt;&gt;0,$U41&lt;&gt;""),RANK($V41,$V$2:INDIRECT("$V$"&amp;0+COUNTA($P$2:$P$61)))+MAX($S$2:$S$61),"")</f>
        <v/>
      </c>
      <c r="Y41" s="28" t="str">
        <f aca="false">IF(AND(SUM(_xlfn.IFNA(INDEX('Mène 1'!$F$5:$F$34,MATCH($P41,'Mène 1'!$B$5:$B$34,0),1),0) , _xlfn.IFNA(INDEX('Mène 1'!$G$5:$G$34,MATCH($P41,'Mène 1'!$D$5:$D$34,0),1),0))&lt;&gt;13,SUM(_xlfn.IFNA(INDEX('Mène 2'!$F$5:$F$34,MATCH($P41,'Mène 2'!$B$5:$B$34,0),1),0) , _xlfn.IFNA(INDEX('Mène 2'!$G$5:$G$34,MATCH($P41,'Mène 2'!$D$5:$D$34,0),1),0))&lt;&gt;13 ),$P41,"")</f>
        <v/>
      </c>
      <c r="Z41" s="28" t="str">
        <f aca="true">IF(AND(Équipe!$B42&lt;&gt;0,'Mène 3'!Y41&lt;&gt;""),RAND(),"")</f>
        <v/>
      </c>
      <c r="AA41" s="28" t="str">
        <f aca="true">IF( AND(Équipe!$B42&lt;&gt;0,$Y41&lt;&gt;""),RANK($Z41,$Z$2:INDIRECT("$Z$"&amp;0+COUNTA($P$2:$P$61)))+MAX($W$2:$W$61),"")</f>
        <v/>
      </c>
    </row>
    <row r="42" customFormat="false" ht="12.8" hidden="false" customHeight="false" outlineLevel="0" collapsed="false">
      <c r="P42" s="28" t="str">
        <f aca="false">IF(Équipe!$B43&lt;&gt;0,Équipe!$A43,"")</f>
        <v/>
      </c>
      <c r="Q42" s="28" t="str">
        <f aca="false">IF(AND(SUM(_xlfn.IFNA(INDEX('Mène 1'!$F$5:$F$34,MATCH($P42,'Mène 1'!$B$5:$B$34,0),1),0) , _xlfn.IFNA(INDEX('Mène 1'!$G$5:$G$34,MATCH($P42,'Mène 1'!$D$5:$D$34,0),1),0))=13,SUM(_xlfn.IFNA(INDEX('Mène 2'!$F$5:$F$34,MATCH($P42,'Mène 2'!$B$5:$B$34,0),1),0) , _xlfn.IFNA(INDEX('Mène 2'!$G$5:$G$34,MATCH($P42,'Mène 2'!$D$5:$D$34,0),1),0))=13 ),$P42,"")</f>
        <v/>
      </c>
      <c r="R42" s="28" t="str">
        <f aca="true">IF(AND(Équipe!$B43&lt;&gt;0,'Mène 3'!Q42&lt;&gt;""),RAND(),"")</f>
        <v/>
      </c>
      <c r="S42" s="28" t="str">
        <f aca="true">IF(AND(Équipe!$B43&lt;&gt;0,$Q42&lt;&gt;""),RANK($R42,$R$2:INDIRECT("$R$"&amp;0+COUNTA($P$2:$P$61))),"")</f>
        <v/>
      </c>
      <c r="U42" s="28" t="str">
        <f aca="false">IF(_xlfn.XOR(SUM(_xlfn.IFNA(INDEX('Mène 1'!$F$5:$F$34,MATCH($P42,'Mène 1'!$B$5:$B$34,0),1),0) , _xlfn.IFNA(INDEX('Mène 1'!$G$5:$G$34,MATCH($P42,'Mène 1'!$D$5:$D$34,0),1),0))=13,SUM(_xlfn.IFNA(INDEX('Mène 2'!$F$5:$F$34,MATCH($P42,'Mène 2'!$B$5:$B$34,0),1),0) , _xlfn.IFNA(INDEX('Mène 2'!$G$5:$G$34,MATCH($P42,'Mène 2'!$D$5:$D$34,0),1),0))=13 ),$P42,"")</f>
        <v/>
      </c>
      <c r="V42" s="28" t="str">
        <f aca="true">IF(AND(Équipe!$B43&lt;&gt;0,'Mène 3'!U42&lt;&gt;""),RAND(),"")</f>
        <v/>
      </c>
      <c r="W42" s="28" t="str">
        <f aca="true">IF( AND(Équipe!$B43&lt;&gt;0,$U42&lt;&gt;""),RANK($V42,$V$2:INDIRECT("$V$"&amp;0+COUNTA($P$2:$P$61)))+MAX($S$2:$S$61),"")</f>
        <v/>
      </c>
      <c r="Y42" s="28" t="str">
        <f aca="false">IF(AND(SUM(_xlfn.IFNA(INDEX('Mène 1'!$F$5:$F$34,MATCH($P42,'Mène 1'!$B$5:$B$34,0),1),0) , _xlfn.IFNA(INDEX('Mène 1'!$G$5:$G$34,MATCH($P42,'Mène 1'!$D$5:$D$34,0),1),0))&lt;&gt;13,SUM(_xlfn.IFNA(INDEX('Mène 2'!$F$5:$F$34,MATCH($P42,'Mène 2'!$B$5:$B$34,0),1),0) , _xlfn.IFNA(INDEX('Mène 2'!$G$5:$G$34,MATCH($P42,'Mène 2'!$D$5:$D$34,0),1),0))&lt;&gt;13 ),$P42,"")</f>
        <v/>
      </c>
      <c r="Z42" s="28" t="str">
        <f aca="true">IF(AND(Équipe!$B43&lt;&gt;0,'Mène 3'!Y42&lt;&gt;""),RAND(),"")</f>
        <v/>
      </c>
      <c r="AA42" s="28" t="str">
        <f aca="true">IF( AND(Équipe!$B43&lt;&gt;0,$Y42&lt;&gt;""),RANK($Z42,$Z$2:INDIRECT("$Z$"&amp;0+COUNTA($P$2:$P$61)))+MAX($W$2:$W$61),"")</f>
        <v/>
      </c>
    </row>
    <row r="43" customFormat="false" ht="12.8" hidden="false" customHeight="false" outlineLevel="0" collapsed="false">
      <c r="P43" s="28" t="str">
        <f aca="false">IF(Équipe!$B44&lt;&gt;0,Équipe!$A44,"")</f>
        <v/>
      </c>
      <c r="Q43" s="28" t="str">
        <f aca="false">IF(AND(SUM(_xlfn.IFNA(INDEX('Mène 1'!$F$5:$F$34,MATCH($P43,'Mène 1'!$B$5:$B$34,0),1),0) , _xlfn.IFNA(INDEX('Mène 1'!$G$5:$G$34,MATCH($P43,'Mène 1'!$D$5:$D$34,0),1),0))=13,SUM(_xlfn.IFNA(INDEX('Mène 2'!$F$5:$F$34,MATCH($P43,'Mène 2'!$B$5:$B$34,0),1),0) , _xlfn.IFNA(INDEX('Mène 2'!$G$5:$G$34,MATCH($P43,'Mène 2'!$D$5:$D$34,0),1),0))=13 ),$P43,"")</f>
        <v/>
      </c>
      <c r="R43" s="28" t="str">
        <f aca="true">IF(AND(Équipe!$B44&lt;&gt;0,'Mène 3'!Q43&lt;&gt;""),RAND(),"")</f>
        <v/>
      </c>
      <c r="S43" s="28" t="str">
        <f aca="true">IF(AND(Équipe!$B44&lt;&gt;0,$Q43&lt;&gt;""),RANK($R43,$R$2:INDIRECT("$R$"&amp;0+COUNTA($P$2:$P$61))),"")</f>
        <v/>
      </c>
      <c r="U43" s="28" t="str">
        <f aca="false">IF(_xlfn.XOR(SUM(_xlfn.IFNA(INDEX('Mène 1'!$F$5:$F$34,MATCH($P43,'Mène 1'!$B$5:$B$34,0),1),0) , _xlfn.IFNA(INDEX('Mène 1'!$G$5:$G$34,MATCH($P43,'Mène 1'!$D$5:$D$34,0),1),0))=13,SUM(_xlfn.IFNA(INDEX('Mène 2'!$F$5:$F$34,MATCH($P43,'Mène 2'!$B$5:$B$34,0),1),0) , _xlfn.IFNA(INDEX('Mène 2'!$G$5:$G$34,MATCH($P43,'Mène 2'!$D$5:$D$34,0),1),0))=13 ),$P43,"")</f>
        <v/>
      </c>
      <c r="V43" s="28" t="str">
        <f aca="true">IF(AND(Équipe!$B44&lt;&gt;0,'Mène 3'!U43&lt;&gt;""),RAND(),"")</f>
        <v/>
      </c>
      <c r="W43" s="28" t="str">
        <f aca="true">IF( AND(Équipe!$B44&lt;&gt;0,$U43&lt;&gt;""),RANK($V43,$V$2:INDIRECT("$V$"&amp;0+COUNTA($P$2:$P$61)))+MAX($S$2:$S$61),"")</f>
        <v/>
      </c>
      <c r="Y43" s="28" t="str">
        <f aca="false">IF(AND(SUM(_xlfn.IFNA(INDEX('Mène 1'!$F$5:$F$34,MATCH($P43,'Mène 1'!$B$5:$B$34,0),1),0) , _xlfn.IFNA(INDEX('Mène 1'!$G$5:$G$34,MATCH($P43,'Mène 1'!$D$5:$D$34,0),1),0))&lt;&gt;13,SUM(_xlfn.IFNA(INDEX('Mène 2'!$F$5:$F$34,MATCH($P43,'Mène 2'!$B$5:$B$34,0),1),0) , _xlfn.IFNA(INDEX('Mène 2'!$G$5:$G$34,MATCH($P43,'Mène 2'!$D$5:$D$34,0),1),0))&lt;&gt;13 ),$P43,"")</f>
        <v/>
      </c>
      <c r="Z43" s="28" t="str">
        <f aca="true">IF(AND(Équipe!$B44&lt;&gt;0,'Mène 3'!Y43&lt;&gt;""),RAND(),"")</f>
        <v/>
      </c>
      <c r="AA43" s="28" t="str">
        <f aca="true">IF( AND(Équipe!$B44&lt;&gt;0,$Y43&lt;&gt;""),RANK($Z43,$Z$2:INDIRECT("$Z$"&amp;0+COUNTA($P$2:$P$61)))+MAX($W$2:$W$61),"")</f>
        <v/>
      </c>
    </row>
    <row r="44" customFormat="false" ht="12.8" hidden="false" customHeight="false" outlineLevel="0" collapsed="false">
      <c r="P44" s="28" t="str">
        <f aca="false">IF(Équipe!$B45&lt;&gt;0,Équipe!$A45,"")</f>
        <v/>
      </c>
      <c r="Q44" s="28" t="str">
        <f aca="false">IF(AND(SUM(_xlfn.IFNA(INDEX('Mène 1'!$F$5:$F$34,MATCH($P44,'Mène 1'!$B$5:$B$34,0),1),0) , _xlfn.IFNA(INDEX('Mène 1'!$G$5:$G$34,MATCH($P44,'Mène 1'!$D$5:$D$34,0),1),0))=13,SUM(_xlfn.IFNA(INDEX('Mène 2'!$F$5:$F$34,MATCH($P44,'Mène 2'!$B$5:$B$34,0),1),0) , _xlfn.IFNA(INDEX('Mène 2'!$G$5:$G$34,MATCH($P44,'Mène 2'!$D$5:$D$34,0),1),0))=13 ),$P44,"")</f>
        <v/>
      </c>
      <c r="R44" s="28" t="str">
        <f aca="true">IF(AND(Équipe!$B45&lt;&gt;0,'Mène 3'!Q44&lt;&gt;""),RAND(),"")</f>
        <v/>
      </c>
      <c r="S44" s="28" t="str">
        <f aca="true">IF(AND(Équipe!$B45&lt;&gt;0,$Q44&lt;&gt;""),RANK($R44,$R$2:INDIRECT("$R$"&amp;0+COUNTA($P$2:$P$61))),"")</f>
        <v/>
      </c>
      <c r="U44" s="28" t="str">
        <f aca="false">IF(_xlfn.XOR(SUM(_xlfn.IFNA(INDEX('Mène 1'!$F$5:$F$34,MATCH($P44,'Mène 1'!$B$5:$B$34,0),1),0) , _xlfn.IFNA(INDEX('Mène 1'!$G$5:$G$34,MATCH($P44,'Mène 1'!$D$5:$D$34,0),1),0))=13,SUM(_xlfn.IFNA(INDEX('Mène 2'!$F$5:$F$34,MATCH($P44,'Mène 2'!$B$5:$B$34,0),1),0) , _xlfn.IFNA(INDEX('Mène 2'!$G$5:$G$34,MATCH($P44,'Mène 2'!$D$5:$D$34,0),1),0))=13 ),$P44,"")</f>
        <v/>
      </c>
      <c r="V44" s="28" t="str">
        <f aca="true">IF(AND(Équipe!$B45&lt;&gt;0,'Mène 3'!U44&lt;&gt;""),RAND(),"")</f>
        <v/>
      </c>
      <c r="W44" s="28" t="str">
        <f aca="true">IF( AND(Équipe!$B45&lt;&gt;0,$U44&lt;&gt;""),RANK($V44,$V$2:INDIRECT("$V$"&amp;0+COUNTA($P$2:$P$61)))+MAX($S$2:$S$61),"")</f>
        <v/>
      </c>
      <c r="Y44" s="28" t="str">
        <f aca="false">IF(AND(SUM(_xlfn.IFNA(INDEX('Mène 1'!$F$5:$F$34,MATCH($P44,'Mène 1'!$B$5:$B$34,0),1),0) , _xlfn.IFNA(INDEX('Mène 1'!$G$5:$G$34,MATCH($P44,'Mène 1'!$D$5:$D$34,0),1),0))&lt;&gt;13,SUM(_xlfn.IFNA(INDEX('Mène 2'!$F$5:$F$34,MATCH($P44,'Mène 2'!$B$5:$B$34,0),1),0) , _xlfn.IFNA(INDEX('Mène 2'!$G$5:$G$34,MATCH($P44,'Mène 2'!$D$5:$D$34,0),1),0))&lt;&gt;13 ),$P44,"")</f>
        <v/>
      </c>
      <c r="Z44" s="28" t="str">
        <f aca="true">IF(AND(Équipe!$B45&lt;&gt;0,'Mène 3'!Y44&lt;&gt;""),RAND(),"")</f>
        <v/>
      </c>
      <c r="AA44" s="28" t="str">
        <f aca="true">IF( AND(Équipe!$B45&lt;&gt;0,$Y44&lt;&gt;""),RANK($Z44,$Z$2:INDIRECT("$Z$"&amp;0+COUNTA($P$2:$P$61)))+MAX($W$2:$W$61),"")</f>
        <v/>
      </c>
    </row>
    <row r="45" customFormat="false" ht="12.8" hidden="false" customHeight="false" outlineLevel="0" collapsed="false">
      <c r="P45" s="28" t="str">
        <f aca="false">IF(Équipe!$B46&lt;&gt;0,Équipe!$A46,"")</f>
        <v/>
      </c>
      <c r="Q45" s="28" t="str">
        <f aca="false">IF(AND(SUM(_xlfn.IFNA(INDEX('Mène 1'!$F$5:$F$34,MATCH($P45,'Mène 1'!$B$5:$B$34,0),1),0) , _xlfn.IFNA(INDEX('Mène 1'!$G$5:$G$34,MATCH($P45,'Mène 1'!$D$5:$D$34,0),1),0))=13,SUM(_xlfn.IFNA(INDEX('Mène 2'!$F$5:$F$34,MATCH($P45,'Mène 2'!$B$5:$B$34,0),1),0) , _xlfn.IFNA(INDEX('Mène 2'!$G$5:$G$34,MATCH($P45,'Mène 2'!$D$5:$D$34,0),1),0))=13 ),$P45,"")</f>
        <v/>
      </c>
      <c r="R45" s="28" t="str">
        <f aca="true">IF(AND(Équipe!$B46&lt;&gt;0,'Mène 3'!Q45&lt;&gt;""),RAND(),"")</f>
        <v/>
      </c>
      <c r="S45" s="28" t="str">
        <f aca="true">IF(AND(Équipe!$B46&lt;&gt;0,$Q45&lt;&gt;""),RANK($R45,$R$2:INDIRECT("$R$"&amp;0+COUNTA($P$2:$P$61))),"")</f>
        <v/>
      </c>
      <c r="U45" s="28" t="str">
        <f aca="false">IF(_xlfn.XOR(SUM(_xlfn.IFNA(INDEX('Mène 1'!$F$5:$F$34,MATCH($P45,'Mène 1'!$B$5:$B$34,0),1),0) , _xlfn.IFNA(INDEX('Mène 1'!$G$5:$G$34,MATCH($P45,'Mène 1'!$D$5:$D$34,0),1),0))=13,SUM(_xlfn.IFNA(INDEX('Mène 2'!$F$5:$F$34,MATCH($P45,'Mène 2'!$B$5:$B$34,0),1),0) , _xlfn.IFNA(INDEX('Mène 2'!$G$5:$G$34,MATCH($P45,'Mène 2'!$D$5:$D$34,0),1),0))=13 ),$P45,"")</f>
        <v/>
      </c>
      <c r="V45" s="28" t="str">
        <f aca="true">IF(AND(Équipe!$B46&lt;&gt;0,'Mène 3'!U45&lt;&gt;""),RAND(),"")</f>
        <v/>
      </c>
      <c r="W45" s="28" t="str">
        <f aca="true">IF( AND(Équipe!$B46&lt;&gt;0,$U45&lt;&gt;""),RANK($V45,$V$2:INDIRECT("$V$"&amp;0+COUNTA($P$2:$P$61)))+MAX($S$2:$S$61),"")</f>
        <v/>
      </c>
      <c r="Y45" s="28" t="str">
        <f aca="false">IF(AND(SUM(_xlfn.IFNA(INDEX('Mène 1'!$F$5:$F$34,MATCH($P45,'Mène 1'!$B$5:$B$34,0),1),0) , _xlfn.IFNA(INDEX('Mène 1'!$G$5:$G$34,MATCH($P45,'Mène 1'!$D$5:$D$34,0),1),0))&lt;&gt;13,SUM(_xlfn.IFNA(INDEX('Mène 2'!$F$5:$F$34,MATCH($P45,'Mène 2'!$B$5:$B$34,0),1),0) , _xlfn.IFNA(INDEX('Mène 2'!$G$5:$G$34,MATCH($P45,'Mène 2'!$D$5:$D$34,0),1),0))&lt;&gt;13 ),$P45,"")</f>
        <v/>
      </c>
      <c r="Z45" s="28" t="str">
        <f aca="true">IF(AND(Équipe!$B46&lt;&gt;0,'Mène 3'!Y45&lt;&gt;""),RAND(),"")</f>
        <v/>
      </c>
      <c r="AA45" s="28" t="str">
        <f aca="true">IF( AND(Équipe!$B46&lt;&gt;0,$Y45&lt;&gt;""),RANK($Z45,$Z$2:INDIRECT("$Z$"&amp;0+COUNTA($P$2:$P$61)))+MAX($W$2:$W$61),"")</f>
        <v/>
      </c>
    </row>
    <row r="46" customFormat="false" ht="12.8" hidden="false" customHeight="false" outlineLevel="0" collapsed="false">
      <c r="P46" s="28" t="str">
        <f aca="false">IF(Équipe!$B47&lt;&gt;0,Équipe!$A47,"")</f>
        <v/>
      </c>
      <c r="Q46" s="28" t="str">
        <f aca="false">IF(AND(SUM(_xlfn.IFNA(INDEX('Mène 1'!$F$5:$F$34,MATCH($P46,'Mène 1'!$B$5:$B$34,0),1),0) , _xlfn.IFNA(INDEX('Mène 1'!$G$5:$G$34,MATCH($P46,'Mène 1'!$D$5:$D$34,0),1),0))=13,SUM(_xlfn.IFNA(INDEX('Mène 2'!$F$5:$F$34,MATCH($P46,'Mène 2'!$B$5:$B$34,0),1),0) , _xlfn.IFNA(INDEX('Mène 2'!$G$5:$G$34,MATCH($P46,'Mène 2'!$D$5:$D$34,0),1),0))=13 ),$P46,"")</f>
        <v/>
      </c>
      <c r="R46" s="28" t="str">
        <f aca="true">IF(AND(Équipe!$B47&lt;&gt;0,'Mène 3'!Q46&lt;&gt;""),RAND(),"")</f>
        <v/>
      </c>
      <c r="S46" s="28" t="str">
        <f aca="true">IF(AND(Équipe!$B47&lt;&gt;0,$Q46&lt;&gt;""),RANK($R46,$R$2:INDIRECT("$R$"&amp;0+COUNTA($P$2:$P$61))),"")</f>
        <v/>
      </c>
      <c r="U46" s="28" t="str">
        <f aca="false">IF(_xlfn.XOR(SUM(_xlfn.IFNA(INDEX('Mène 1'!$F$5:$F$34,MATCH($P46,'Mène 1'!$B$5:$B$34,0),1),0) , _xlfn.IFNA(INDEX('Mène 1'!$G$5:$G$34,MATCH($P46,'Mène 1'!$D$5:$D$34,0),1),0))=13,SUM(_xlfn.IFNA(INDEX('Mène 2'!$F$5:$F$34,MATCH($P46,'Mène 2'!$B$5:$B$34,0),1),0) , _xlfn.IFNA(INDEX('Mène 2'!$G$5:$G$34,MATCH($P46,'Mène 2'!$D$5:$D$34,0),1),0))=13 ),$P46,"")</f>
        <v/>
      </c>
      <c r="V46" s="28" t="str">
        <f aca="true">IF(AND(Équipe!$B47&lt;&gt;0,'Mène 3'!U46&lt;&gt;""),RAND(),"")</f>
        <v/>
      </c>
      <c r="W46" s="28" t="str">
        <f aca="true">IF( AND(Équipe!$B47&lt;&gt;0,$U46&lt;&gt;""),RANK($V46,$V$2:INDIRECT("$V$"&amp;0+COUNTA($P$2:$P$61)))+MAX($S$2:$S$61),"")</f>
        <v/>
      </c>
      <c r="Y46" s="28" t="str">
        <f aca="false">IF(AND(SUM(_xlfn.IFNA(INDEX('Mène 1'!$F$5:$F$34,MATCH($P46,'Mène 1'!$B$5:$B$34,0),1),0) , _xlfn.IFNA(INDEX('Mène 1'!$G$5:$G$34,MATCH($P46,'Mène 1'!$D$5:$D$34,0),1),0))&lt;&gt;13,SUM(_xlfn.IFNA(INDEX('Mène 2'!$F$5:$F$34,MATCH($P46,'Mène 2'!$B$5:$B$34,0),1),0) , _xlfn.IFNA(INDEX('Mène 2'!$G$5:$G$34,MATCH($P46,'Mène 2'!$D$5:$D$34,0),1),0))&lt;&gt;13 ),$P46,"")</f>
        <v/>
      </c>
      <c r="Z46" s="28" t="str">
        <f aca="true">IF(AND(Équipe!$B47&lt;&gt;0,'Mène 3'!Y46&lt;&gt;""),RAND(),"")</f>
        <v/>
      </c>
      <c r="AA46" s="28" t="str">
        <f aca="true">IF( AND(Équipe!$B47&lt;&gt;0,$Y46&lt;&gt;""),RANK($Z46,$Z$2:INDIRECT("$Z$"&amp;0+COUNTA($P$2:$P$61)))+MAX($W$2:$W$61),"")</f>
        <v/>
      </c>
    </row>
    <row r="47" customFormat="false" ht="12.8" hidden="false" customHeight="false" outlineLevel="0" collapsed="false">
      <c r="P47" s="28" t="str">
        <f aca="false">IF(Équipe!$B48&lt;&gt;0,Équipe!$A48,"")</f>
        <v/>
      </c>
      <c r="Q47" s="28" t="str">
        <f aca="false">IF(AND(SUM(_xlfn.IFNA(INDEX('Mène 1'!$F$5:$F$34,MATCH($P47,'Mène 1'!$B$5:$B$34,0),1),0) , _xlfn.IFNA(INDEX('Mène 1'!$G$5:$G$34,MATCH($P47,'Mène 1'!$D$5:$D$34,0),1),0))=13,SUM(_xlfn.IFNA(INDEX('Mène 2'!$F$5:$F$34,MATCH($P47,'Mène 2'!$B$5:$B$34,0),1),0) , _xlfn.IFNA(INDEX('Mène 2'!$G$5:$G$34,MATCH($P47,'Mène 2'!$D$5:$D$34,0),1),0))=13 ),$P47,"")</f>
        <v/>
      </c>
      <c r="R47" s="28" t="str">
        <f aca="true">IF(AND(Équipe!$B48&lt;&gt;0,'Mène 3'!Q47&lt;&gt;""),RAND(),"")</f>
        <v/>
      </c>
      <c r="S47" s="28" t="str">
        <f aca="true">IF(AND(Équipe!$B48&lt;&gt;0,$Q47&lt;&gt;""),RANK($R47,$R$2:INDIRECT("$R$"&amp;0+COUNTA($P$2:$P$61))),"")</f>
        <v/>
      </c>
      <c r="U47" s="28" t="str">
        <f aca="false">IF(_xlfn.XOR(SUM(_xlfn.IFNA(INDEX('Mène 1'!$F$5:$F$34,MATCH($P47,'Mène 1'!$B$5:$B$34,0),1),0) , _xlfn.IFNA(INDEX('Mène 1'!$G$5:$G$34,MATCH($P47,'Mène 1'!$D$5:$D$34,0),1),0))=13,SUM(_xlfn.IFNA(INDEX('Mène 2'!$F$5:$F$34,MATCH($P47,'Mène 2'!$B$5:$B$34,0),1),0) , _xlfn.IFNA(INDEX('Mène 2'!$G$5:$G$34,MATCH($P47,'Mène 2'!$D$5:$D$34,0),1),0))=13 ),$P47,"")</f>
        <v/>
      </c>
      <c r="V47" s="28" t="str">
        <f aca="true">IF(AND(Équipe!$B48&lt;&gt;0,'Mène 3'!U47&lt;&gt;""),RAND(),"")</f>
        <v/>
      </c>
      <c r="W47" s="28" t="str">
        <f aca="true">IF( AND(Équipe!$B48&lt;&gt;0,$U47&lt;&gt;""),RANK($V47,$V$2:INDIRECT("$V$"&amp;0+COUNTA($P$2:$P$61)))+MAX($S$2:$S$61),"")</f>
        <v/>
      </c>
      <c r="Y47" s="28" t="str">
        <f aca="false">IF(AND(SUM(_xlfn.IFNA(INDEX('Mène 1'!$F$5:$F$34,MATCH($P47,'Mène 1'!$B$5:$B$34,0),1),0) , _xlfn.IFNA(INDEX('Mène 1'!$G$5:$G$34,MATCH($P47,'Mène 1'!$D$5:$D$34,0),1),0))&lt;&gt;13,SUM(_xlfn.IFNA(INDEX('Mène 2'!$F$5:$F$34,MATCH($P47,'Mène 2'!$B$5:$B$34,0),1),0) , _xlfn.IFNA(INDEX('Mène 2'!$G$5:$G$34,MATCH($P47,'Mène 2'!$D$5:$D$34,0),1),0))&lt;&gt;13 ),$P47,"")</f>
        <v/>
      </c>
      <c r="Z47" s="28" t="str">
        <f aca="true">IF(AND(Équipe!$B48&lt;&gt;0,'Mène 3'!Y47&lt;&gt;""),RAND(),"")</f>
        <v/>
      </c>
      <c r="AA47" s="28" t="str">
        <f aca="true">IF( AND(Équipe!$B48&lt;&gt;0,$Y47&lt;&gt;""),RANK($Z47,$Z$2:INDIRECT("$Z$"&amp;0+COUNTA($P$2:$P$61)))+MAX($W$2:$W$61),"")</f>
        <v/>
      </c>
    </row>
    <row r="48" customFormat="false" ht="12.8" hidden="false" customHeight="false" outlineLevel="0" collapsed="false">
      <c r="P48" s="28" t="str">
        <f aca="false">IF(Équipe!$B49&lt;&gt;0,Équipe!$A49,"")</f>
        <v/>
      </c>
      <c r="Q48" s="28" t="str">
        <f aca="false">IF(AND(SUM(_xlfn.IFNA(INDEX('Mène 1'!$F$5:$F$34,MATCH($P48,'Mène 1'!$B$5:$B$34,0),1),0) , _xlfn.IFNA(INDEX('Mène 1'!$G$5:$G$34,MATCH($P48,'Mène 1'!$D$5:$D$34,0),1),0))=13,SUM(_xlfn.IFNA(INDEX('Mène 2'!$F$5:$F$34,MATCH($P48,'Mène 2'!$B$5:$B$34,0),1),0) , _xlfn.IFNA(INDEX('Mène 2'!$G$5:$G$34,MATCH($P48,'Mène 2'!$D$5:$D$34,0),1),0))=13 ),$P48,"")</f>
        <v/>
      </c>
      <c r="R48" s="28" t="str">
        <f aca="true">IF(AND(Équipe!$B49&lt;&gt;0,'Mène 3'!Q48&lt;&gt;""),RAND(),"")</f>
        <v/>
      </c>
      <c r="S48" s="28" t="str">
        <f aca="true">IF(AND(Équipe!$B49&lt;&gt;0,$Q48&lt;&gt;""),RANK($R48,$R$2:INDIRECT("$R$"&amp;0+COUNTA($P$2:$P$61))),"")</f>
        <v/>
      </c>
      <c r="U48" s="28" t="str">
        <f aca="false">IF(_xlfn.XOR(SUM(_xlfn.IFNA(INDEX('Mène 1'!$F$5:$F$34,MATCH($P48,'Mène 1'!$B$5:$B$34,0),1),0) , _xlfn.IFNA(INDEX('Mène 1'!$G$5:$G$34,MATCH($P48,'Mène 1'!$D$5:$D$34,0),1),0))=13,SUM(_xlfn.IFNA(INDEX('Mène 2'!$F$5:$F$34,MATCH($P48,'Mène 2'!$B$5:$B$34,0),1),0) , _xlfn.IFNA(INDEX('Mène 2'!$G$5:$G$34,MATCH($P48,'Mène 2'!$D$5:$D$34,0),1),0))=13 ),$P48,"")</f>
        <v/>
      </c>
      <c r="V48" s="28" t="str">
        <f aca="true">IF(AND(Équipe!$B49&lt;&gt;0,'Mène 3'!U48&lt;&gt;""),RAND(),"")</f>
        <v/>
      </c>
      <c r="W48" s="28" t="str">
        <f aca="true">IF( AND(Équipe!$B49&lt;&gt;0,$U48&lt;&gt;""),RANK($V48,$V$2:INDIRECT("$V$"&amp;0+COUNTA($P$2:$P$61)))+MAX($S$2:$S$61),"")</f>
        <v/>
      </c>
      <c r="Y48" s="28" t="str">
        <f aca="false">IF(AND(SUM(_xlfn.IFNA(INDEX('Mène 1'!$F$5:$F$34,MATCH($P48,'Mène 1'!$B$5:$B$34,0),1),0) , _xlfn.IFNA(INDEX('Mène 1'!$G$5:$G$34,MATCH($P48,'Mène 1'!$D$5:$D$34,0),1),0))&lt;&gt;13,SUM(_xlfn.IFNA(INDEX('Mène 2'!$F$5:$F$34,MATCH($P48,'Mène 2'!$B$5:$B$34,0),1),0) , _xlfn.IFNA(INDEX('Mène 2'!$G$5:$G$34,MATCH($P48,'Mène 2'!$D$5:$D$34,0),1),0))&lt;&gt;13 ),$P48,"")</f>
        <v/>
      </c>
      <c r="Z48" s="28" t="str">
        <f aca="true">IF(AND(Équipe!$B49&lt;&gt;0,'Mène 3'!Y48&lt;&gt;""),RAND(),"")</f>
        <v/>
      </c>
      <c r="AA48" s="28" t="str">
        <f aca="true">IF( AND(Équipe!$B49&lt;&gt;0,$Y48&lt;&gt;""),RANK($Z48,$Z$2:INDIRECT("$Z$"&amp;0+COUNTA($P$2:$P$61)))+MAX($W$2:$W$61),"")</f>
        <v/>
      </c>
    </row>
    <row r="49" customFormat="false" ht="12.8" hidden="false" customHeight="false" outlineLevel="0" collapsed="false">
      <c r="P49" s="28" t="str">
        <f aca="false">IF(Équipe!$B50&lt;&gt;0,Équipe!$A50,"")</f>
        <v/>
      </c>
      <c r="Q49" s="28" t="str">
        <f aca="false">IF(AND(SUM(_xlfn.IFNA(INDEX('Mène 1'!$F$5:$F$34,MATCH($P49,'Mène 1'!$B$5:$B$34,0),1),0) , _xlfn.IFNA(INDEX('Mène 1'!$G$5:$G$34,MATCH($P49,'Mène 1'!$D$5:$D$34,0),1),0))=13,SUM(_xlfn.IFNA(INDEX('Mène 2'!$F$5:$F$34,MATCH($P49,'Mène 2'!$B$5:$B$34,0),1),0) , _xlfn.IFNA(INDEX('Mène 2'!$G$5:$G$34,MATCH($P49,'Mène 2'!$D$5:$D$34,0),1),0))=13 ),$P49,"")</f>
        <v/>
      </c>
      <c r="R49" s="28" t="str">
        <f aca="true">IF(AND(Équipe!$B50&lt;&gt;0,'Mène 3'!Q49&lt;&gt;""),RAND(),"")</f>
        <v/>
      </c>
      <c r="S49" s="28" t="str">
        <f aca="true">IF(AND(Équipe!$B50&lt;&gt;0,$Q49&lt;&gt;""),RANK($R49,$R$2:INDIRECT("$R$"&amp;0+COUNTA($P$2:$P$61))),"")</f>
        <v/>
      </c>
      <c r="U49" s="28" t="str">
        <f aca="false">IF(_xlfn.XOR(SUM(_xlfn.IFNA(INDEX('Mène 1'!$F$5:$F$34,MATCH($P49,'Mène 1'!$B$5:$B$34,0),1),0) , _xlfn.IFNA(INDEX('Mène 1'!$G$5:$G$34,MATCH($P49,'Mène 1'!$D$5:$D$34,0),1),0))=13,SUM(_xlfn.IFNA(INDEX('Mène 2'!$F$5:$F$34,MATCH($P49,'Mène 2'!$B$5:$B$34,0),1),0) , _xlfn.IFNA(INDEX('Mène 2'!$G$5:$G$34,MATCH($P49,'Mène 2'!$D$5:$D$34,0),1),0))=13 ),$P49,"")</f>
        <v/>
      </c>
      <c r="V49" s="28" t="str">
        <f aca="true">IF(AND(Équipe!$B50&lt;&gt;0,'Mène 3'!U49&lt;&gt;""),RAND(),"")</f>
        <v/>
      </c>
      <c r="W49" s="28" t="str">
        <f aca="true">IF( AND(Équipe!$B50&lt;&gt;0,$U49&lt;&gt;""),RANK($V49,$V$2:INDIRECT("$V$"&amp;0+COUNTA($P$2:$P$61)))+MAX($S$2:$S$61),"")</f>
        <v/>
      </c>
      <c r="Y49" s="28" t="str">
        <f aca="false">IF(AND(SUM(_xlfn.IFNA(INDEX('Mène 1'!$F$5:$F$34,MATCH($P49,'Mène 1'!$B$5:$B$34,0),1),0) , _xlfn.IFNA(INDEX('Mène 1'!$G$5:$G$34,MATCH($P49,'Mène 1'!$D$5:$D$34,0),1),0))&lt;&gt;13,SUM(_xlfn.IFNA(INDEX('Mène 2'!$F$5:$F$34,MATCH($P49,'Mène 2'!$B$5:$B$34,0),1),0) , _xlfn.IFNA(INDEX('Mène 2'!$G$5:$G$34,MATCH($P49,'Mène 2'!$D$5:$D$34,0),1),0))&lt;&gt;13 ),$P49,"")</f>
        <v/>
      </c>
      <c r="Z49" s="28" t="str">
        <f aca="true">IF(AND(Équipe!$B50&lt;&gt;0,'Mène 3'!Y49&lt;&gt;""),RAND(),"")</f>
        <v/>
      </c>
      <c r="AA49" s="28" t="str">
        <f aca="true">IF( AND(Équipe!$B50&lt;&gt;0,$Y49&lt;&gt;""),RANK($Z49,$Z$2:INDIRECT("$Z$"&amp;0+COUNTA($P$2:$P$61)))+MAX($W$2:$W$61),"")</f>
        <v/>
      </c>
    </row>
    <row r="50" customFormat="false" ht="12.8" hidden="false" customHeight="false" outlineLevel="0" collapsed="false">
      <c r="P50" s="28" t="str">
        <f aca="false">IF(Équipe!$B51&lt;&gt;0,Équipe!$A51,"")</f>
        <v/>
      </c>
      <c r="Q50" s="28" t="str">
        <f aca="false">IF(AND(SUM(_xlfn.IFNA(INDEX('Mène 1'!$F$5:$F$34,MATCH($P50,'Mène 1'!$B$5:$B$34,0),1),0) , _xlfn.IFNA(INDEX('Mène 1'!$G$5:$G$34,MATCH($P50,'Mène 1'!$D$5:$D$34,0),1),0))=13,SUM(_xlfn.IFNA(INDEX('Mène 2'!$F$5:$F$34,MATCH($P50,'Mène 2'!$B$5:$B$34,0),1),0) , _xlfn.IFNA(INDEX('Mène 2'!$G$5:$G$34,MATCH($P50,'Mène 2'!$D$5:$D$34,0),1),0))=13 ),$P50,"")</f>
        <v/>
      </c>
      <c r="R50" s="28" t="str">
        <f aca="true">IF(AND(Équipe!$B51&lt;&gt;0,'Mène 3'!Q50&lt;&gt;""),RAND(),"")</f>
        <v/>
      </c>
      <c r="S50" s="28" t="str">
        <f aca="true">IF(AND(Équipe!$B51&lt;&gt;0,$Q50&lt;&gt;""),RANK($R50,$R$2:INDIRECT("$R$"&amp;0+COUNTA($P$2:$P$61))),"")</f>
        <v/>
      </c>
      <c r="U50" s="28" t="str">
        <f aca="false">IF(_xlfn.XOR(SUM(_xlfn.IFNA(INDEX('Mène 1'!$F$5:$F$34,MATCH($P50,'Mène 1'!$B$5:$B$34,0),1),0) , _xlfn.IFNA(INDEX('Mène 1'!$G$5:$G$34,MATCH($P50,'Mène 1'!$D$5:$D$34,0),1),0))=13,SUM(_xlfn.IFNA(INDEX('Mène 2'!$F$5:$F$34,MATCH($P50,'Mène 2'!$B$5:$B$34,0),1),0) , _xlfn.IFNA(INDEX('Mène 2'!$G$5:$G$34,MATCH($P50,'Mène 2'!$D$5:$D$34,0),1),0))=13 ),$P50,"")</f>
        <v/>
      </c>
      <c r="V50" s="28" t="str">
        <f aca="true">IF(AND(Équipe!$B51&lt;&gt;0,'Mène 3'!U50&lt;&gt;""),RAND(),"")</f>
        <v/>
      </c>
      <c r="W50" s="28" t="str">
        <f aca="true">IF( AND(Équipe!$B51&lt;&gt;0,$U50&lt;&gt;""),RANK($V50,$V$2:INDIRECT("$V$"&amp;0+COUNTA($P$2:$P$61)))+MAX($S$2:$S$61),"")</f>
        <v/>
      </c>
      <c r="Y50" s="28" t="str">
        <f aca="false">IF(AND(SUM(_xlfn.IFNA(INDEX('Mène 1'!$F$5:$F$34,MATCH($P50,'Mène 1'!$B$5:$B$34,0),1),0) , _xlfn.IFNA(INDEX('Mène 1'!$G$5:$G$34,MATCH($P50,'Mène 1'!$D$5:$D$34,0),1),0))&lt;&gt;13,SUM(_xlfn.IFNA(INDEX('Mène 2'!$F$5:$F$34,MATCH($P50,'Mène 2'!$B$5:$B$34,0),1),0) , _xlfn.IFNA(INDEX('Mène 2'!$G$5:$G$34,MATCH($P50,'Mène 2'!$D$5:$D$34,0),1),0))&lt;&gt;13 ),$P50,"")</f>
        <v/>
      </c>
      <c r="Z50" s="28" t="str">
        <f aca="true">IF(AND(Équipe!$B51&lt;&gt;0,'Mène 3'!Y50&lt;&gt;""),RAND(),"")</f>
        <v/>
      </c>
      <c r="AA50" s="28" t="str">
        <f aca="true">IF( AND(Équipe!$B51&lt;&gt;0,$Y50&lt;&gt;""),RANK($Z50,$Z$2:INDIRECT("$Z$"&amp;0+COUNTA($P$2:$P$61)))+MAX($W$2:$W$61),"")</f>
        <v/>
      </c>
    </row>
    <row r="51" customFormat="false" ht="12.8" hidden="false" customHeight="false" outlineLevel="0" collapsed="false">
      <c r="P51" s="28" t="str">
        <f aca="false">IF(Équipe!$B52&lt;&gt;0,Équipe!$A52,"")</f>
        <v/>
      </c>
      <c r="Q51" s="28" t="str">
        <f aca="false">IF(AND(SUM(_xlfn.IFNA(INDEX('Mène 1'!$F$5:$F$34,MATCH($P51,'Mène 1'!$B$5:$B$34,0),1),0) , _xlfn.IFNA(INDEX('Mène 1'!$G$5:$G$34,MATCH($P51,'Mène 1'!$D$5:$D$34,0),1),0))=13,SUM(_xlfn.IFNA(INDEX('Mène 2'!$F$5:$F$34,MATCH($P51,'Mène 2'!$B$5:$B$34,0),1),0) , _xlfn.IFNA(INDEX('Mène 2'!$G$5:$G$34,MATCH($P51,'Mène 2'!$D$5:$D$34,0),1),0))=13 ),$P51,"")</f>
        <v/>
      </c>
      <c r="R51" s="28" t="str">
        <f aca="true">IF(AND(Équipe!$B52&lt;&gt;0,'Mène 3'!Q51&lt;&gt;""),RAND(),"")</f>
        <v/>
      </c>
      <c r="S51" s="28" t="str">
        <f aca="true">IF(AND(Équipe!$B52&lt;&gt;0,$Q51&lt;&gt;""),RANK($R51,$R$2:INDIRECT("$R$"&amp;0+COUNTA($P$2:$P$61))),"")</f>
        <v/>
      </c>
      <c r="U51" s="28" t="str">
        <f aca="false">IF(_xlfn.XOR(SUM(_xlfn.IFNA(INDEX('Mène 1'!$F$5:$F$34,MATCH($P51,'Mène 1'!$B$5:$B$34,0),1),0) , _xlfn.IFNA(INDEX('Mène 1'!$G$5:$G$34,MATCH($P51,'Mène 1'!$D$5:$D$34,0),1),0))=13,SUM(_xlfn.IFNA(INDEX('Mène 2'!$F$5:$F$34,MATCH($P51,'Mène 2'!$B$5:$B$34,0),1),0) , _xlfn.IFNA(INDEX('Mène 2'!$G$5:$G$34,MATCH($P51,'Mène 2'!$D$5:$D$34,0),1),0))=13 ),$P51,"")</f>
        <v/>
      </c>
      <c r="V51" s="28" t="str">
        <f aca="true">IF(AND(Équipe!$B52&lt;&gt;0,'Mène 3'!U51&lt;&gt;""),RAND(),"")</f>
        <v/>
      </c>
      <c r="W51" s="28" t="str">
        <f aca="true">IF( AND(Équipe!$B52&lt;&gt;0,$U51&lt;&gt;""),RANK($V51,$V$2:INDIRECT("$V$"&amp;0+COUNTA($P$2:$P$61)))+MAX($S$2:$S$61),"")</f>
        <v/>
      </c>
      <c r="Y51" s="28" t="str">
        <f aca="false">IF(AND(SUM(_xlfn.IFNA(INDEX('Mène 1'!$F$5:$F$34,MATCH($P51,'Mène 1'!$B$5:$B$34,0),1),0) , _xlfn.IFNA(INDEX('Mène 1'!$G$5:$G$34,MATCH($P51,'Mène 1'!$D$5:$D$34,0),1),0))&lt;&gt;13,SUM(_xlfn.IFNA(INDEX('Mène 2'!$F$5:$F$34,MATCH($P51,'Mène 2'!$B$5:$B$34,0),1),0) , _xlfn.IFNA(INDEX('Mène 2'!$G$5:$G$34,MATCH($P51,'Mène 2'!$D$5:$D$34,0),1),0))&lt;&gt;13 ),$P51,"")</f>
        <v/>
      </c>
      <c r="Z51" s="28" t="str">
        <f aca="true">IF(AND(Équipe!$B52&lt;&gt;0,'Mène 3'!Y51&lt;&gt;""),RAND(),"")</f>
        <v/>
      </c>
      <c r="AA51" s="28" t="str">
        <f aca="true">IF( AND(Équipe!$B52&lt;&gt;0,$Y51&lt;&gt;""),RANK($Z51,$Z$2:INDIRECT("$Z$"&amp;0+COUNTA($P$2:$P$61)))+MAX($W$2:$W$61),"")</f>
        <v/>
      </c>
    </row>
    <row r="52" customFormat="false" ht="12.8" hidden="false" customHeight="false" outlineLevel="0" collapsed="false">
      <c r="P52" s="28" t="str">
        <f aca="false">IF(Équipe!$B53&lt;&gt;0,Équipe!$A53,"")</f>
        <v/>
      </c>
      <c r="Q52" s="28" t="str">
        <f aca="false">IF(AND(SUM(_xlfn.IFNA(INDEX('Mène 1'!$F$5:$F$34,MATCH($P52,'Mène 1'!$B$5:$B$34,0),1),0) , _xlfn.IFNA(INDEX('Mène 1'!$G$5:$G$34,MATCH($P52,'Mène 1'!$D$5:$D$34,0),1),0))=13,SUM(_xlfn.IFNA(INDEX('Mène 2'!$F$5:$F$34,MATCH($P52,'Mène 2'!$B$5:$B$34,0),1),0) , _xlfn.IFNA(INDEX('Mène 2'!$G$5:$G$34,MATCH($P52,'Mène 2'!$D$5:$D$34,0),1),0))=13 ),$P52,"")</f>
        <v/>
      </c>
      <c r="R52" s="28" t="str">
        <f aca="true">IF(AND(Équipe!$B53&lt;&gt;0,'Mène 3'!Q52&lt;&gt;""),RAND(),"")</f>
        <v/>
      </c>
      <c r="S52" s="28" t="str">
        <f aca="true">IF(AND(Équipe!$B53&lt;&gt;0,$Q52&lt;&gt;""),RANK($R52,$R$2:INDIRECT("$R$"&amp;0+COUNTA($P$2:$P$61))),"")</f>
        <v/>
      </c>
      <c r="U52" s="28" t="str">
        <f aca="false">IF(_xlfn.XOR(SUM(_xlfn.IFNA(INDEX('Mène 1'!$F$5:$F$34,MATCH($P52,'Mène 1'!$B$5:$B$34,0),1),0) , _xlfn.IFNA(INDEX('Mène 1'!$G$5:$G$34,MATCH($P52,'Mène 1'!$D$5:$D$34,0),1),0))=13,SUM(_xlfn.IFNA(INDEX('Mène 2'!$F$5:$F$34,MATCH($P52,'Mène 2'!$B$5:$B$34,0),1),0) , _xlfn.IFNA(INDEX('Mène 2'!$G$5:$G$34,MATCH($P52,'Mène 2'!$D$5:$D$34,0),1),0))=13 ),$P52,"")</f>
        <v/>
      </c>
      <c r="V52" s="28" t="str">
        <f aca="true">IF(AND(Équipe!$B53&lt;&gt;0,'Mène 3'!U52&lt;&gt;""),RAND(),"")</f>
        <v/>
      </c>
      <c r="W52" s="28" t="str">
        <f aca="true">IF( AND(Équipe!$B53&lt;&gt;0,$U52&lt;&gt;""),RANK($V52,$V$2:INDIRECT("$V$"&amp;0+COUNTA($P$2:$P$61)))+MAX($S$2:$S$61),"")</f>
        <v/>
      </c>
      <c r="Y52" s="28" t="str">
        <f aca="false">IF(AND(SUM(_xlfn.IFNA(INDEX('Mène 1'!$F$5:$F$34,MATCH($P52,'Mène 1'!$B$5:$B$34,0),1),0) , _xlfn.IFNA(INDEX('Mène 1'!$G$5:$G$34,MATCH($P52,'Mène 1'!$D$5:$D$34,0),1),0))&lt;&gt;13,SUM(_xlfn.IFNA(INDEX('Mène 2'!$F$5:$F$34,MATCH($P52,'Mène 2'!$B$5:$B$34,0),1),0) , _xlfn.IFNA(INDEX('Mène 2'!$G$5:$G$34,MATCH($P52,'Mène 2'!$D$5:$D$34,0),1),0))&lt;&gt;13 ),$P52,"")</f>
        <v/>
      </c>
      <c r="Z52" s="28" t="str">
        <f aca="true">IF(AND(Équipe!$B53&lt;&gt;0,'Mène 3'!Y52&lt;&gt;""),RAND(),"")</f>
        <v/>
      </c>
      <c r="AA52" s="28" t="str">
        <f aca="true">IF( AND(Équipe!$B53&lt;&gt;0,$Y52&lt;&gt;""),RANK($Z52,$Z$2:INDIRECT("$Z$"&amp;0+COUNTA($P$2:$P$61)))+MAX($W$2:$W$61),"")</f>
        <v/>
      </c>
    </row>
    <row r="53" customFormat="false" ht="12.8" hidden="false" customHeight="false" outlineLevel="0" collapsed="false">
      <c r="P53" s="28" t="str">
        <f aca="false">IF(Équipe!$B54&lt;&gt;0,Équipe!$A54,"")</f>
        <v/>
      </c>
      <c r="Q53" s="28" t="str">
        <f aca="false">IF(AND(SUM(_xlfn.IFNA(INDEX('Mène 1'!$F$5:$F$34,MATCH($P53,'Mène 1'!$B$5:$B$34,0),1),0) , _xlfn.IFNA(INDEX('Mène 1'!$G$5:$G$34,MATCH($P53,'Mène 1'!$D$5:$D$34,0),1),0))=13,SUM(_xlfn.IFNA(INDEX('Mène 2'!$F$5:$F$34,MATCH($P53,'Mène 2'!$B$5:$B$34,0),1),0) , _xlfn.IFNA(INDEX('Mène 2'!$G$5:$G$34,MATCH($P53,'Mène 2'!$D$5:$D$34,0),1),0))=13 ),$P53,"")</f>
        <v/>
      </c>
      <c r="R53" s="28" t="str">
        <f aca="true">IF(AND(Équipe!$B54&lt;&gt;0,'Mène 3'!Q53&lt;&gt;""),RAND(),"")</f>
        <v/>
      </c>
      <c r="S53" s="28" t="str">
        <f aca="true">IF(AND(Équipe!$B54&lt;&gt;0,$Q53&lt;&gt;""),RANK($R53,$R$2:INDIRECT("$R$"&amp;0+COUNTA($P$2:$P$61))),"")</f>
        <v/>
      </c>
      <c r="U53" s="28" t="str">
        <f aca="false">IF(_xlfn.XOR(SUM(_xlfn.IFNA(INDEX('Mène 1'!$F$5:$F$34,MATCH($P53,'Mène 1'!$B$5:$B$34,0),1),0) , _xlfn.IFNA(INDEX('Mène 1'!$G$5:$G$34,MATCH($P53,'Mène 1'!$D$5:$D$34,0),1),0))=13,SUM(_xlfn.IFNA(INDEX('Mène 2'!$F$5:$F$34,MATCH($P53,'Mène 2'!$B$5:$B$34,0),1),0) , _xlfn.IFNA(INDEX('Mène 2'!$G$5:$G$34,MATCH($P53,'Mène 2'!$D$5:$D$34,0),1),0))=13 ),$P53,"")</f>
        <v/>
      </c>
      <c r="V53" s="28" t="str">
        <f aca="true">IF(AND(Équipe!$B54&lt;&gt;0,'Mène 3'!U53&lt;&gt;""),RAND(),"")</f>
        <v/>
      </c>
      <c r="W53" s="28" t="str">
        <f aca="true">IF( AND(Équipe!$B54&lt;&gt;0,$U53&lt;&gt;""),RANK($V53,$V$2:INDIRECT("$V$"&amp;0+COUNTA($P$2:$P$61)))+MAX($S$2:$S$61),"")</f>
        <v/>
      </c>
      <c r="Y53" s="28" t="str">
        <f aca="false">IF(AND(SUM(_xlfn.IFNA(INDEX('Mène 1'!$F$5:$F$34,MATCH($P53,'Mène 1'!$B$5:$B$34,0),1),0) , _xlfn.IFNA(INDEX('Mène 1'!$G$5:$G$34,MATCH($P53,'Mène 1'!$D$5:$D$34,0),1),0))&lt;&gt;13,SUM(_xlfn.IFNA(INDEX('Mène 2'!$F$5:$F$34,MATCH($P53,'Mène 2'!$B$5:$B$34,0),1),0) , _xlfn.IFNA(INDEX('Mène 2'!$G$5:$G$34,MATCH($P53,'Mène 2'!$D$5:$D$34,0),1),0))&lt;&gt;13 ),$P53,"")</f>
        <v/>
      </c>
      <c r="Z53" s="28" t="str">
        <f aca="true">IF(AND(Équipe!$B54&lt;&gt;0,'Mène 3'!Y53&lt;&gt;""),RAND(),"")</f>
        <v/>
      </c>
      <c r="AA53" s="28" t="str">
        <f aca="true">IF( AND(Équipe!$B54&lt;&gt;0,$Y53&lt;&gt;""),RANK($Z53,$Z$2:INDIRECT("$Z$"&amp;0+COUNTA($P$2:$P$61)))+MAX($W$2:$W$61),"")</f>
        <v/>
      </c>
    </row>
    <row r="54" customFormat="false" ht="12.8" hidden="false" customHeight="false" outlineLevel="0" collapsed="false">
      <c r="P54" s="28" t="str">
        <f aca="false">IF(Équipe!$B55&lt;&gt;0,Équipe!$A55,"")</f>
        <v/>
      </c>
      <c r="Q54" s="28" t="str">
        <f aca="false">IF(AND(SUM(_xlfn.IFNA(INDEX('Mène 1'!$F$5:$F$34,MATCH($P54,'Mène 1'!$B$5:$B$34,0),1),0) , _xlfn.IFNA(INDEX('Mène 1'!$G$5:$G$34,MATCH($P54,'Mène 1'!$D$5:$D$34,0),1),0))=13,SUM(_xlfn.IFNA(INDEX('Mène 2'!$F$5:$F$34,MATCH($P54,'Mène 2'!$B$5:$B$34,0),1),0) , _xlfn.IFNA(INDEX('Mène 2'!$G$5:$G$34,MATCH($P54,'Mène 2'!$D$5:$D$34,0),1),0))=13 ),$P54,"")</f>
        <v/>
      </c>
      <c r="R54" s="28" t="str">
        <f aca="true">IF(AND(Équipe!$B55&lt;&gt;0,'Mène 3'!Q54&lt;&gt;""),RAND(),"")</f>
        <v/>
      </c>
      <c r="S54" s="28" t="str">
        <f aca="true">IF(AND(Équipe!$B55&lt;&gt;0,$Q54&lt;&gt;""),RANK($R54,$R$2:INDIRECT("$R$"&amp;0+COUNTA($P$2:$P$61))),"")</f>
        <v/>
      </c>
      <c r="U54" s="28" t="str">
        <f aca="false">IF(_xlfn.XOR(SUM(_xlfn.IFNA(INDEX('Mène 1'!$F$5:$F$34,MATCH($P54,'Mène 1'!$B$5:$B$34,0),1),0) , _xlfn.IFNA(INDEX('Mène 1'!$G$5:$G$34,MATCH($P54,'Mène 1'!$D$5:$D$34,0),1),0))=13,SUM(_xlfn.IFNA(INDEX('Mène 2'!$F$5:$F$34,MATCH($P54,'Mène 2'!$B$5:$B$34,0),1),0) , _xlfn.IFNA(INDEX('Mène 2'!$G$5:$G$34,MATCH($P54,'Mène 2'!$D$5:$D$34,0),1),0))=13 ),$P54,"")</f>
        <v/>
      </c>
      <c r="V54" s="28" t="str">
        <f aca="true">IF(AND(Équipe!$B55&lt;&gt;0,'Mène 3'!U54&lt;&gt;""),RAND(),"")</f>
        <v/>
      </c>
      <c r="W54" s="28" t="str">
        <f aca="true">IF( AND(Équipe!$B55&lt;&gt;0,$U54&lt;&gt;""),RANK($V54,$V$2:INDIRECT("$V$"&amp;0+COUNTA($P$2:$P$61)))+MAX($S$2:$S$61),"")</f>
        <v/>
      </c>
      <c r="Y54" s="28" t="str">
        <f aca="false">IF(AND(SUM(_xlfn.IFNA(INDEX('Mène 1'!$F$5:$F$34,MATCH($P54,'Mène 1'!$B$5:$B$34,0),1),0) , _xlfn.IFNA(INDEX('Mène 1'!$G$5:$G$34,MATCH($P54,'Mène 1'!$D$5:$D$34,0),1),0))&lt;&gt;13,SUM(_xlfn.IFNA(INDEX('Mène 2'!$F$5:$F$34,MATCH($P54,'Mène 2'!$B$5:$B$34,0),1),0) , _xlfn.IFNA(INDEX('Mène 2'!$G$5:$G$34,MATCH($P54,'Mène 2'!$D$5:$D$34,0),1),0))&lt;&gt;13 ),$P54,"")</f>
        <v/>
      </c>
      <c r="Z54" s="28" t="str">
        <f aca="true">IF(AND(Équipe!$B55&lt;&gt;0,'Mène 3'!Y54&lt;&gt;""),RAND(),"")</f>
        <v/>
      </c>
      <c r="AA54" s="28" t="str">
        <f aca="true">IF( AND(Équipe!$B55&lt;&gt;0,$Y54&lt;&gt;""),RANK($Z54,$Z$2:INDIRECT("$Z$"&amp;0+COUNTA($P$2:$P$61)))+MAX($W$2:$W$61),"")</f>
        <v/>
      </c>
    </row>
    <row r="55" customFormat="false" ht="12.8" hidden="false" customHeight="false" outlineLevel="0" collapsed="false">
      <c r="P55" s="28" t="str">
        <f aca="false">IF(Équipe!$B56&lt;&gt;0,Équipe!$A56,"")</f>
        <v/>
      </c>
      <c r="Q55" s="28" t="str">
        <f aca="false">IF(AND(SUM(_xlfn.IFNA(INDEX('Mène 1'!$F$5:$F$34,MATCH($P55,'Mène 1'!$B$5:$B$34,0),1),0) , _xlfn.IFNA(INDEX('Mène 1'!$G$5:$G$34,MATCH($P55,'Mène 1'!$D$5:$D$34,0),1),0))=13,SUM(_xlfn.IFNA(INDEX('Mène 2'!$F$5:$F$34,MATCH($P55,'Mène 2'!$B$5:$B$34,0),1),0) , _xlfn.IFNA(INDEX('Mène 2'!$G$5:$G$34,MATCH($P55,'Mène 2'!$D$5:$D$34,0),1),0))=13 ),$P55,"")</f>
        <v/>
      </c>
      <c r="R55" s="28" t="str">
        <f aca="true">IF(AND(Équipe!$B56&lt;&gt;0,'Mène 3'!Q55&lt;&gt;""),RAND(),"")</f>
        <v/>
      </c>
      <c r="S55" s="28" t="str">
        <f aca="true">IF(AND(Équipe!$B56&lt;&gt;0,$Q55&lt;&gt;""),RANK($R55,$R$2:INDIRECT("$R$"&amp;0+COUNTA($P$2:$P$61))),"")</f>
        <v/>
      </c>
      <c r="U55" s="28" t="str">
        <f aca="false">IF(_xlfn.XOR(SUM(_xlfn.IFNA(INDEX('Mène 1'!$F$5:$F$34,MATCH($P55,'Mène 1'!$B$5:$B$34,0),1),0) , _xlfn.IFNA(INDEX('Mène 1'!$G$5:$G$34,MATCH($P55,'Mène 1'!$D$5:$D$34,0),1),0))=13,SUM(_xlfn.IFNA(INDEX('Mène 2'!$F$5:$F$34,MATCH($P55,'Mène 2'!$B$5:$B$34,0),1),0) , _xlfn.IFNA(INDEX('Mène 2'!$G$5:$G$34,MATCH($P55,'Mène 2'!$D$5:$D$34,0),1),0))=13 ),$P55,"")</f>
        <v/>
      </c>
      <c r="V55" s="28" t="str">
        <f aca="true">IF(AND(Équipe!$B56&lt;&gt;0,'Mène 3'!U55&lt;&gt;""),RAND(),"")</f>
        <v/>
      </c>
      <c r="W55" s="28" t="str">
        <f aca="true">IF( AND(Équipe!$B56&lt;&gt;0,$U55&lt;&gt;""),RANK($V55,$V$2:INDIRECT("$V$"&amp;0+COUNTA($P$2:$P$61)))+MAX($S$2:$S$61),"")</f>
        <v/>
      </c>
      <c r="Y55" s="28" t="str">
        <f aca="false">IF(AND(SUM(_xlfn.IFNA(INDEX('Mène 1'!$F$5:$F$34,MATCH($P55,'Mène 1'!$B$5:$B$34,0),1),0) , _xlfn.IFNA(INDEX('Mène 1'!$G$5:$G$34,MATCH($P55,'Mène 1'!$D$5:$D$34,0),1),0))&lt;&gt;13,SUM(_xlfn.IFNA(INDEX('Mène 2'!$F$5:$F$34,MATCH($P55,'Mène 2'!$B$5:$B$34,0),1),0) , _xlfn.IFNA(INDEX('Mène 2'!$G$5:$G$34,MATCH($P55,'Mène 2'!$D$5:$D$34,0),1),0))&lt;&gt;13 ),$P55,"")</f>
        <v/>
      </c>
      <c r="Z55" s="28" t="str">
        <f aca="true">IF(AND(Équipe!$B56&lt;&gt;0,'Mène 3'!Y55&lt;&gt;""),RAND(),"")</f>
        <v/>
      </c>
      <c r="AA55" s="28" t="str">
        <f aca="true">IF( AND(Équipe!$B56&lt;&gt;0,$Y55&lt;&gt;""),RANK($Z55,$Z$2:INDIRECT("$Z$"&amp;0+COUNTA($P$2:$P$61)))+MAX($W$2:$W$61),"")</f>
        <v/>
      </c>
    </row>
    <row r="56" customFormat="false" ht="12.8" hidden="false" customHeight="false" outlineLevel="0" collapsed="false">
      <c r="P56" s="28" t="str">
        <f aca="false">IF(Équipe!$B57&lt;&gt;0,Équipe!$A57,"")</f>
        <v/>
      </c>
      <c r="Q56" s="28" t="str">
        <f aca="false">IF(AND(SUM(_xlfn.IFNA(INDEX('Mène 1'!$F$5:$F$34,MATCH($P56,'Mène 1'!$B$5:$B$34,0),1),0) , _xlfn.IFNA(INDEX('Mène 1'!$G$5:$G$34,MATCH($P56,'Mène 1'!$D$5:$D$34,0),1),0))=13,SUM(_xlfn.IFNA(INDEX('Mène 2'!$F$5:$F$34,MATCH($P56,'Mène 2'!$B$5:$B$34,0),1),0) , _xlfn.IFNA(INDEX('Mène 2'!$G$5:$G$34,MATCH($P56,'Mène 2'!$D$5:$D$34,0),1),0))=13 ),$P56,"")</f>
        <v/>
      </c>
      <c r="R56" s="28" t="str">
        <f aca="true">IF(AND(Équipe!$B57&lt;&gt;0,'Mène 3'!Q56&lt;&gt;""),RAND(),"")</f>
        <v/>
      </c>
      <c r="S56" s="28" t="str">
        <f aca="true">IF(AND(Équipe!$B57&lt;&gt;0,$Q56&lt;&gt;""),RANK($R56,$R$2:INDIRECT("$R$"&amp;0+COUNTA($P$2:$P$61))),"")</f>
        <v/>
      </c>
      <c r="U56" s="28" t="str">
        <f aca="false">IF(_xlfn.XOR(SUM(_xlfn.IFNA(INDEX('Mène 1'!$F$5:$F$34,MATCH($P56,'Mène 1'!$B$5:$B$34,0),1),0) , _xlfn.IFNA(INDEX('Mène 1'!$G$5:$G$34,MATCH($P56,'Mène 1'!$D$5:$D$34,0),1),0))=13,SUM(_xlfn.IFNA(INDEX('Mène 2'!$F$5:$F$34,MATCH($P56,'Mène 2'!$B$5:$B$34,0),1),0) , _xlfn.IFNA(INDEX('Mène 2'!$G$5:$G$34,MATCH($P56,'Mène 2'!$D$5:$D$34,0),1),0))=13 ),$P56,"")</f>
        <v/>
      </c>
      <c r="V56" s="28" t="str">
        <f aca="true">IF(AND(Équipe!$B57&lt;&gt;0,'Mène 3'!U56&lt;&gt;""),RAND(),"")</f>
        <v/>
      </c>
      <c r="W56" s="28" t="str">
        <f aca="true">IF( AND(Équipe!$B57&lt;&gt;0,$U56&lt;&gt;""),RANK($V56,$V$2:INDIRECT("$V$"&amp;0+COUNTA($P$2:$P$61)))+MAX($S$2:$S$61),"")</f>
        <v/>
      </c>
      <c r="Y56" s="28" t="str">
        <f aca="false">IF(AND(SUM(_xlfn.IFNA(INDEX('Mène 1'!$F$5:$F$34,MATCH($P56,'Mène 1'!$B$5:$B$34,0),1),0) , _xlfn.IFNA(INDEX('Mène 1'!$G$5:$G$34,MATCH($P56,'Mène 1'!$D$5:$D$34,0),1),0))&lt;&gt;13,SUM(_xlfn.IFNA(INDEX('Mène 2'!$F$5:$F$34,MATCH($P56,'Mène 2'!$B$5:$B$34,0),1),0) , _xlfn.IFNA(INDEX('Mène 2'!$G$5:$G$34,MATCH($P56,'Mène 2'!$D$5:$D$34,0),1),0))&lt;&gt;13 ),$P56,"")</f>
        <v/>
      </c>
      <c r="Z56" s="28" t="str">
        <f aca="true">IF(AND(Équipe!$B57&lt;&gt;0,'Mène 3'!Y56&lt;&gt;""),RAND(),"")</f>
        <v/>
      </c>
      <c r="AA56" s="28" t="str">
        <f aca="true">IF( AND(Équipe!$B57&lt;&gt;0,$Y56&lt;&gt;""),RANK($Z56,$Z$2:INDIRECT("$Z$"&amp;0+COUNTA($P$2:$P$61)))+MAX($W$2:$W$61),"")</f>
        <v/>
      </c>
    </row>
    <row r="57" customFormat="false" ht="12.8" hidden="false" customHeight="false" outlineLevel="0" collapsed="false">
      <c r="P57" s="28" t="str">
        <f aca="false">IF(Équipe!$B58&lt;&gt;0,Équipe!$A58,"")</f>
        <v/>
      </c>
      <c r="Q57" s="28" t="str">
        <f aca="false">IF(AND(SUM(_xlfn.IFNA(INDEX('Mène 1'!$F$5:$F$34,MATCH($P57,'Mène 1'!$B$5:$B$34,0),1),0) , _xlfn.IFNA(INDEX('Mène 1'!$G$5:$G$34,MATCH($P57,'Mène 1'!$D$5:$D$34,0),1),0))=13,SUM(_xlfn.IFNA(INDEX('Mène 2'!$F$5:$F$34,MATCH($P57,'Mène 2'!$B$5:$B$34,0),1),0) , _xlfn.IFNA(INDEX('Mène 2'!$G$5:$G$34,MATCH($P57,'Mène 2'!$D$5:$D$34,0),1),0))=13 ),$P57,"")</f>
        <v/>
      </c>
      <c r="R57" s="28" t="str">
        <f aca="true">IF(AND(Équipe!$B58&lt;&gt;0,'Mène 3'!Q57&lt;&gt;""),RAND(),"")</f>
        <v/>
      </c>
      <c r="S57" s="28" t="str">
        <f aca="true">IF(AND(Équipe!$B58&lt;&gt;0,$Q57&lt;&gt;""),RANK($R57,$R$2:INDIRECT("$R$"&amp;0+COUNTA($P$2:$P$61))),"")</f>
        <v/>
      </c>
      <c r="U57" s="28" t="str">
        <f aca="false">IF(_xlfn.XOR(SUM(_xlfn.IFNA(INDEX('Mène 1'!$F$5:$F$34,MATCH($P57,'Mène 1'!$B$5:$B$34,0),1),0) , _xlfn.IFNA(INDEX('Mène 1'!$G$5:$G$34,MATCH($P57,'Mène 1'!$D$5:$D$34,0),1),0))=13,SUM(_xlfn.IFNA(INDEX('Mène 2'!$F$5:$F$34,MATCH($P57,'Mène 2'!$B$5:$B$34,0),1),0) , _xlfn.IFNA(INDEX('Mène 2'!$G$5:$G$34,MATCH($P57,'Mène 2'!$D$5:$D$34,0),1),0))=13 ),$P57,"")</f>
        <v/>
      </c>
      <c r="V57" s="28" t="str">
        <f aca="true">IF(AND(Équipe!$B58&lt;&gt;0,'Mène 3'!U57&lt;&gt;""),RAND(),"")</f>
        <v/>
      </c>
      <c r="W57" s="28" t="str">
        <f aca="true">IF( AND(Équipe!$B58&lt;&gt;0,$U57&lt;&gt;""),RANK($V57,$V$2:INDIRECT("$V$"&amp;0+COUNTA($P$2:$P$61)))+MAX($S$2:$S$61),"")</f>
        <v/>
      </c>
      <c r="Y57" s="28" t="str">
        <f aca="false">IF(AND(SUM(_xlfn.IFNA(INDEX('Mène 1'!$F$5:$F$34,MATCH($P57,'Mène 1'!$B$5:$B$34,0),1),0) , _xlfn.IFNA(INDEX('Mène 1'!$G$5:$G$34,MATCH($P57,'Mène 1'!$D$5:$D$34,0),1),0))&lt;&gt;13,SUM(_xlfn.IFNA(INDEX('Mène 2'!$F$5:$F$34,MATCH($P57,'Mène 2'!$B$5:$B$34,0),1),0) , _xlfn.IFNA(INDEX('Mène 2'!$G$5:$G$34,MATCH($P57,'Mène 2'!$D$5:$D$34,0),1),0))&lt;&gt;13 ),$P57,"")</f>
        <v/>
      </c>
      <c r="Z57" s="28" t="str">
        <f aca="true">IF(AND(Équipe!$B58&lt;&gt;0,'Mène 3'!Y57&lt;&gt;""),RAND(),"")</f>
        <v/>
      </c>
      <c r="AA57" s="28" t="str">
        <f aca="true">IF( AND(Équipe!$B58&lt;&gt;0,$Y57&lt;&gt;""),RANK($Z57,$Z$2:INDIRECT("$Z$"&amp;0+COUNTA($P$2:$P$61)))+MAX($W$2:$W$61),"")</f>
        <v/>
      </c>
    </row>
    <row r="58" customFormat="false" ht="12.8" hidden="false" customHeight="false" outlineLevel="0" collapsed="false">
      <c r="P58" s="28" t="str">
        <f aca="false">IF(Équipe!$B59&lt;&gt;0,Équipe!$A59,"")</f>
        <v/>
      </c>
      <c r="Q58" s="28" t="str">
        <f aca="false">IF(AND(SUM(_xlfn.IFNA(INDEX('Mène 1'!$F$5:$F$34,MATCH($P58,'Mène 1'!$B$5:$B$34,0),1),0) , _xlfn.IFNA(INDEX('Mène 1'!$G$5:$G$34,MATCH($P58,'Mène 1'!$D$5:$D$34,0),1),0))=13,SUM(_xlfn.IFNA(INDEX('Mène 2'!$F$5:$F$34,MATCH($P58,'Mène 2'!$B$5:$B$34,0),1),0) , _xlfn.IFNA(INDEX('Mène 2'!$G$5:$G$34,MATCH($P58,'Mène 2'!$D$5:$D$34,0),1),0))=13 ),$P58,"")</f>
        <v/>
      </c>
      <c r="R58" s="28" t="str">
        <f aca="true">IF(AND(Équipe!$B59&lt;&gt;0,'Mène 3'!Q58&lt;&gt;""),RAND(),"")</f>
        <v/>
      </c>
      <c r="S58" s="28" t="str">
        <f aca="true">IF(AND(Équipe!$B59&lt;&gt;0,$Q58&lt;&gt;""),RANK($R58,$R$2:INDIRECT("$R$"&amp;0+COUNTA($P$2:$P$61))),"")</f>
        <v/>
      </c>
      <c r="U58" s="28" t="str">
        <f aca="false">IF(_xlfn.XOR(SUM(_xlfn.IFNA(INDEX('Mène 1'!$F$5:$F$34,MATCH($P58,'Mène 1'!$B$5:$B$34,0),1),0) , _xlfn.IFNA(INDEX('Mène 1'!$G$5:$G$34,MATCH($P58,'Mène 1'!$D$5:$D$34,0),1),0))=13,SUM(_xlfn.IFNA(INDEX('Mène 2'!$F$5:$F$34,MATCH($P58,'Mène 2'!$B$5:$B$34,0),1),0) , _xlfn.IFNA(INDEX('Mène 2'!$G$5:$G$34,MATCH($P58,'Mène 2'!$D$5:$D$34,0),1),0))=13 ),$P58,"")</f>
        <v/>
      </c>
      <c r="V58" s="28" t="str">
        <f aca="true">IF(AND(Équipe!$B59&lt;&gt;0,'Mène 3'!U58&lt;&gt;""),RAND(),"")</f>
        <v/>
      </c>
      <c r="W58" s="28" t="str">
        <f aca="true">IF( AND(Équipe!$B59&lt;&gt;0,$U58&lt;&gt;""),RANK($V58,$V$2:INDIRECT("$V$"&amp;0+COUNTA($P$2:$P$61)))+MAX($S$2:$S$61),"")</f>
        <v/>
      </c>
      <c r="Y58" s="28" t="str">
        <f aca="false">IF(AND(SUM(_xlfn.IFNA(INDEX('Mène 1'!$F$5:$F$34,MATCH($P58,'Mène 1'!$B$5:$B$34,0),1),0) , _xlfn.IFNA(INDEX('Mène 1'!$G$5:$G$34,MATCH($P58,'Mène 1'!$D$5:$D$34,0),1),0))&lt;&gt;13,SUM(_xlfn.IFNA(INDEX('Mène 2'!$F$5:$F$34,MATCH($P58,'Mène 2'!$B$5:$B$34,0),1),0) , _xlfn.IFNA(INDEX('Mène 2'!$G$5:$G$34,MATCH($P58,'Mène 2'!$D$5:$D$34,0),1),0))&lt;&gt;13 ),$P58,"")</f>
        <v/>
      </c>
      <c r="Z58" s="28" t="str">
        <f aca="true">IF(AND(Équipe!$B59&lt;&gt;0,'Mène 3'!Y58&lt;&gt;""),RAND(),"")</f>
        <v/>
      </c>
      <c r="AA58" s="28" t="str">
        <f aca="true">IF( AND(Équipe!$B59&lt;&gt;0,$Y58&lt;&gt;""),RANK($Z58,$Z$2:INDIRECT("$Z$"&amp;0+COUNTA($P$2:$P$61)))+MAX($W$2:$W$61),"")</f>
        <v/>
      </c>
    </row>
    <row r="59" customFormat="false" ht="12.8" hidden="false" customHeight="false" outlineLevel="0" collapsed="false">
      <c r="P59" s="28" t="str">
        <f aca="false">IF(Équipe!$B60&lt;&gt;0,Équipe!$A60,"")</f>
        <v/>
      </c>
      <c r="Q59" s="28" t="str">
        <f aca="false">IF(AND(SUM(_xlfn.IFNA(INDEX('Mène 1'!$F$5:$F$34,MATCH($P59,'Mène 1'!$B$5:$B$34,0),1),0) , _xlfn.IFNA(INDEX('Mène 1'!$G$5:$G$34,MATCH($P59,'Mène 1'!$D$5:$D$34,0),1),0))=13,SUM(_xlfn.IFNA(INDEX('Mène 2'!$F$5:$F$34,MATCH($P59,'Mène 2'!$B$5:$B$34,0),1),0) , _xlfn.IFNA(INDEX('Mène 2'!$G$5:$G$34,MATCH($P59,'Mène 2'!$D$5:$D$34,0),1),0))=13 ),$P59,"")</f>
        <v/>
      </c>
      <c r="R59" s="28" t="str">
        <f aca="true">IF(AND(Équipe!$B60&lt;&gt;0,'Mène 3'!Q59&lt;&gt;""),RAND(),"")</f>
        <v/>
      </c>
      <c r="S59" s="28" t="str">
        <f aca="true">IF(AND(Équipe!$B60&lt;&gt;0,$Q59&lt;&gt;""),RANK($R59,$R$2:INDIRECT("$R$"&amp;0+COUNTA($P$2:$P$61))),"")</f>
        <v/>
      </c>
      <c r="U59" s="28" t="str">
        <f aca="false">IF(_xlfn.XOR(SUM(_xlfn.IFNA(INDEX('Mène 1'!$F$5:$F$34,MATCH($P59,'Mène 1'!$B$5:$B$34,0),1),0) , _xlfn.IFNA(INDEX('Mène 1'!$G$5:$G$34,MATCH($P59,'Mène 1'!$D$5:$D$34,0),1),0))=13,SUM(_xlfn.IFNA(INDEX('Mène 2'!$F$5:$F$34,MATCH($P59,'Mène 2'!$B$5:$B$34,0),1),0) , _xlfn.IFNA(INDEX('Mène 2'!$G$5:$G$34,MATCH($P59,'Mène 2'!$D$5:$D$34,0),1),0))=13 ),$P59,"")</f>
        <v/>
      </c>
      <c r="V59" s="28" t="str">
        <f aca="true">IF(AND(Équipe!$B60&lt;&gt;0,'Mène 3'!U59&lt;&gt;""),RAND(),"")</f>
        <v/>
      </c>
      <c r="W59" s="28" t="str">
        <f aca="true">IF( AND(Équipe!$B60&lt;&gt;0,$U59&lt;&gt;""),RANK($V59,$V$2:INDIRECT("$V$"&amp;0+COUNTA($P$2:$P$61)))+MAX($S$2:$S$61),"")</f>
        <v/>
      </c>
      <c r="Y59" s="28" t="str">
        <f aca="false">IF(AND(SUM(_xlfn.IFNA(INDEX('Mène 1'!$F$5:$F$34,MATCH($P59,'Mène 1'!$B$5:$B$34,0),1),0) , _xlfn.IFNA(INDEX('Mène 1'!$G$5:$G$34,MATCH($P59,'Mène 1'!$D$5:$D$34,0),1),0))&lt;&gt;13,SUM(_xlfn.IFNA(INDEX('Mène 2'!$F$5:$F$34,MATCH($P59,'Mène 2'!$B$5:$B$34,0),1),0) , _xlfn.IFNA(INDEX('Mène 2'!$G$5:$G$34,MATCH($P59,'Mène 2'!$D$5:$D$34,0),1),0))&lt;&gt;13 ),$P59,"")</f>
        <v/>
      </c>
      <c r="Z59" s="28" t="str">
        <f aca="true">IF(AND(Équipe!$B60&lt;&gt;0,'Mène 3'!Y59&lt;&gt;""),RAND(),"")</f>
        <v/>
      </c>
      <c r="AA59" s="28" t="str">
        <f aca="true">IF( AND(Équipe!$B60&lt;&gt;0,$Y59&lt;&gt;""),RANK($Z59,$Z$2:INDIRECT("$Z$"&amp;0+COUNTA($P$2:$P$61)))+MAX($W$2:$W$61),"")</f>
        <v/>
      </c>
    </row>
    <row r="60" customFormat="false" ht="12.8" hidden="false" customHeight="false" outlineLevel="0" collapsed="false">
      <c r="P60" s="28" t="str">
        <f aca="false">IF(Équipe!$B61&lt;&gt;0,Équipe!$A61,"")</f>
        <v/>
      </c>
      <c r="Q60" s="28" t="str">
        <f aca="false">IF(AND(SUM(_xlfn.IFNA(INDEX('Mène 1'!$F$5:$F$34,MATCH($P60,'Mène 1'!$B$5:$B$34,0),1),0) , _xlfn.IFNA(INDEX('Mène 1'!$G$5:$G$34,MATCH($P60,'Mène 1'!$D$5:$D$34,0),1),0))=13,SUM(_xlfn.IFNA(INDEX('Mène 2'!$F$5:$F$34,MATCH($P60,'Mène 2'!$B$5:$B$34,0),1),0) , _xlfn.IFNA(INDEX('Mène 2'!$G$5:$G$34,MATCH($P60,'Mène 2'!$D$5:$D$34,0),1),0))=13 ),$P60,"")</f>
        <v/>
      </c>
      <c r="R60" s="28" t="str">
        <f aca="true">IF(AND(Équipe!$B61&lt;&gt;0,'Mène 3'!Q60&lt;&gt;""),RAND(),"")</f>
        <v/>
      </c>
      <c r="S60" s="28" t="str">
        <f aca="true">IF(AND(Équipe!$B61&lt;&gt;0,$Q60&lt;&gt;""),RANK($R60,$R$2:INDIRECT("$R$"&amp;0+COUNTA($P$2:$P$61))),"")</f>
        <v/>
      </c>
      <c r="U60" s="28" t="str">
        <f aca="false">IF(_xlfn.XOR(SUM(_xlfn.IFNA(INDEX('Mène 1'!$F$5:$F$34,MATCH($P60,'Mène 1'!$B$5:$B$34,0),1),0) , _xlfn.IFNA(INDEX('Mène 1'!$G$5:$G$34,MATCH($P60,'Mène 1'!$D$5:$D$34,0),1),0))=13,SUM(_xlfn.IFNA(INDEX('Mène 2'!$F$5:$F$34,MATCH($P60,'Mène 2'!$B$5:$B$34,0),1),0) , _xlfn.IFNA(INDEX('Mène 2'!$G$5:$G$34,MATCH($P60,'Mène 2'!$D$5:$D$34,0),1),0))=13 ),$P60,"")</f>
        <v/>
      </c>
      <c r="V60" s="28" t="str">
        <f aca="true">IF(AND(Équipe!$B61&lt;&gt;0,'Mène 3'!U60&lt;&gt;""),RAND(),"")</f>
        <v/>
      </c>
      <c r="W60" s="28" t="str">
        <f aca="true">IF( AND(Équipe!$B61&lt;&gt;0,$U60&lt;&gt;""),RANK($V60,$V$2:INDIRECT("$V$"&amp;0+COUNTA($P$2:$P$61)))+MAX($S$2:$S$61),"")</f>
        <v/>
      </c>
      <c r="Y60" s="28" t="str">
        <f aca="false">IF(AND(SUM(_xlfn.IFNA(INDEX('Mène 1'!$F$5:$F$34,MATCH($P60,'Mène 1'!$B$5:$B$34,0),1),0) , _xlfn.IFNA(INDEX('Mène 1'!$G$5:$G$34,MATCH($P60,'Mène 1'!$D$5:$D$34,0),1),0))&lt;&gt;13,SUM(_xlfn.IFNA(INDEX('Mène 2'!$F$5:$F$34,MATCH($P60,'Mène 2'!$B$5:$B$34,0),1),0) , _xlfn.IFNA(INDEX('Mène 2'!$G$5:$G$34,MATCH($P60,'Mène 2'!$D$5:$D$34,0),1),0))&lt;&gt;13 ),$P60,"")</f>
        <v/>
      </c>
      <c r="Z60" s="28" t="str">
        <f aca="true">IF(AND(Équipe!$B61&lt;&gt;0,'Mène 3'!Y60&lt;&gt;""),RAND(),"")</f>
        <v/>
      </c>
      <c r="AA60" s="28" t="str">
        <f aca="true">IF( AND(Équipe!$B61&lt;&gt;0,$Y60&lt;&gt;""),RANK($Z60,$Z$2:INDIRECT("$Z$"&amp;0+COUNTA($P$2:$P$61)))+MAX($W$2:$W$61),"")</f>
        <v/>
      </c>
    </row>
    <row r="61" customFormat="false" ht="12.8" hidden="false" customHeight="false" outlineLevel="0" collapsed="false">
      <c r="P61" s="28" t="str">
        <f aca="false">IF(Équipe!$B62&lt;&gt;0,Équipe!$A62,"")</f>
        <v/>
      </c>
      <c r="Q61" s="28" t="str">
        <f aca="false">IF(AND(SUM(_xlfn.IFNA(INDEX('Mène 1'!$F$5:$F$34,MATCH($P61,'Mène 1'!$B$5:$B$34,0),1),0) , _xlfn.IFNA(INDEX('Mène 1'!$G$5:$G$34,MATCH($P61,'Mène 1'!$D$5:$D$34,0),1),0))=13,SUM(_xlfn.IFNA(INDEX('Mène 2'!$F$5:$F$34,MATCH($P61,'Mène 2'!$B$5:$B$34,0),1),0) , _xlfn.IFNA(INDEX('Mène 2'!$G$5:$G$34,MATCH($P61,'Mène 2'!$D$5:$D$34,0),1),0))=13 ),$P61,"")</f>
        <v/>
      </c>
      <c r="R61" s="28" t="str">
        <f aca="true">IF(AND(Équipe!$B62&lt;&gt;0,'Mène 3'!Q61&lt;&gt;""),RAND(),"")</f>
        <v/>
      </c>
      <c r="S61" s="28" t="str">
        <f aca="true">IF(AND(Équipe!$B62&lt;&gt;0,$Q61&lt;&gt;""),RANK($R61,$R$2:INDIRECT("$R$"&amp;0+COUNTA($P$2:$P$61))),"")</f>
        <v/>
      </c>
      <c r="U61" s="28" t="str">
        <f aca="false">IF(_xlfn.XOR(SUM(_xlfn.IFNA(INDEX('Mène 1'!$F$5:$F$34,MATCH($P61,'Mène 1'!$B$5:$B$34,0),1),0) , _xlfn.IFNA(INDEX('Mène 1'!$G$5:$G$34,MATCH($P61,'Mène 1'!$D$5:$D$34,0),1),0))=13,SUM(_xlfn.IFNA(INDEX('Mène 2'!$F$5:$F$34,MATCH($P61,'Mène 2'!$B$5:$B$34,0),1),0) , _xlfn.IFNA(INDEX('Mène 2'!$G$5:$G$34,MATCH($P61,'Mène 2'!$D$5:$D$34,0),1),0))=13 ),$P61,"")</f>
        <v/>
      </c>
      <c r="V61" s="28" t="str">
        <f aca="true">IF(AND(Équipe!$B62&lt;&gt;0,'Mène 3'!U61&lt;&gt;""),RAND(),"")</f>
        <v/>
      </c>
      <c r="W61" s="28" t="str">
        <f aca="true">IF( AND(Équipe!$B62&lt;&gt;0,$U61&lt;&gt;""),RANK($V61,$V$2:INDIRECT("$V$"&amp;0+COUNTA($P$2:$P$61)))+MAX($S$2:$S$61),"")</f>
        <v/>
      </c>
      <c r="Y61" s="28" t="str">
        <f aca="false">IF(AND(SUM(_xlfn.IFNA(INDEX('Mène 1'!$F$5:$F$34,MATCH($P61,'Mène 1'!$B$5:$B$34,0),1),0) , _xlfn.IFNA(INDEX('Mène 1'!$G$5:$G$34,MATCH($P61,'Mène 1'!$D$5:$D$34,0),1),0))&lt;&gt;13,SUM(_xlfn.IFNA(INDEX('Mène 2'!$F$5:$F$34,MATCH($P61,'Mène 2'!$B$5:$B$34,0),1),0) , _xlfn.IFNA(INDEX('Mène 2'!$G$5:$G$34,MATCH($P61,'Mène 2'!$D$5:$D$34,0),1),0))&lt;&gt;13 ),$P61,"")</f>
        <v/>
      </c>
      <c r="Z61" s="28" t="str">
        <f aca="true">IF(AND(Équipe!$B62&lt;&gt;0,'Mène 3'!Y61&lt;&gt;""),RAND(),"")</f>
        <v/>
      </c>
      <c r="AA61" s="28" t="str">
        <f aca="true">IF( AND(Équipe!$B62&lt;&gt;0,$Y61&lt;&gt;""),RANK($Z61,$Z$2:INDIRECT("$Z$"&amp;0+COUNTA($P$2:$P$61)))+MAX($W$2:$W$61),"")</f>
        <v/>
      </c>
    </row>
  </sheetData>
  <mergeCells count="6">
    <mergeCell ref="A1:G2"/>
    <mergeCell ref="I1:N1"/>
    <mergeCell ref="A3:A4"/>
    <mergeCell ref="B3:C4"/>
    <mergeCell ref="D3:E4"/>
    <mergeCell ref="F3:G3"/>
  </mergeCells>
  <conditionalFormatting sqref="B5:E60">
    <cfRule type="expression" priority="2" aboveAverage="0" equalAverage="0" bottom="0" percent="0" rank="0" text="" dxfId="7">
      <formula>AND('Mène 3'!$B5=SUM(_xlfn.IFNA(INDEX('Mène 1'!$D$5:$D$33,MATCH('Mène 3'!$D5,'Mène 1'!$B$5:$B$33,0),1),0),_xlfn.IFNA(INDEX('Mène 1'!$B$5:$B$33,MATCH('Mène 3'!$D5,'Mène 1'!$D$5:$D$33,0),1),0)),'Mène 3'!$D5=SUM(_xlfn.IFNA(INDEX('Mène 1'!$D$5:$D$33,MATCH('Mène 3'!$B5,'Mène 1'!$B$5:$B$33,0),1),0),_xlfn.IFNA(INDEX('Mène 1'!$B$5:$B$33,MATCH('Mène 3'!$B5,'Mène 1'!$D$5:$D$33,0),1),0)),'Mène 3'!$B5&lt;&gt;"")</formula>
    </cfRule>
    <cfRule type="expression" priority="3" aboveAverage="0" equalAverage="0" bottom="0" percent="0" rank="0" text="" dxfId="7">
      <formula>AND('Mène 3'!$B5=SUM(_xlfn.IFNA(INDEX('Mène 2'!$D$5:$D$33,MATCH('Mène 3'!$D5,'Mène 2'!$B$5:$B$33,0),1),0),_xlfn.IFNA(INDEX('Mène 2'!$B$5:$B$33,MATCH('Mène 3'!$D5,'Mène 2'!$D$5:$D$33,0),1),0)),'Mène 3'!$D5=SUM(_xlfn.IFNA(INDEX('Mène 2'!$D$5:$D$33,MATCH('Mène 3'!$B5,'Mène 2'!$B$5:$B$33,0),1),0),_xlfn.IFNA(INDEX('Mène 2'!$B$5:$B$33,MATCH('Mène 3'!$B5,'Mène 2'!$D$5:$D$33,0),1),0)),'Mène 3'!$B5&lt;&gt;"")</formula>
    </cfRule>
  </conditionalFormatting>
  <conditionalFormatting sqref="B5:G34">
    <cfRule type="cellIs" priority="4" operator="equal" aboveAverage="0" equalAverage="0" bottom="0" percent="0" rank="0" text="" dxfId="0">
      <formula>""</formula>
    </cfRule>
  </conditionalFormatting>
  <conditionalFormatting sqref="I3:I33">
    <cfRule type="expression" priority="5" aboveAverage="0" equalAverage="0" bottom="0" percent="0" rank="0" text="" dxfId="6">
      <formula>J3=""</formula>
    </cfRule>
  </conditionalFormatting>
  <conditionalFormatting sqref="N3:N33">
    <cfRule type="expression" priority="6" aboveAverage="0" equalAverage="0" bottom="0" percent="0" rank="0" text="" dxfId="6">
      <formula>M3=""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B5" activeCellId="0" sqref="B5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16.67"/>
    <col collapsed="false" customWidth="true" hidden="false" outlineLevel="0" max="2" min="2" style="1" width="4.84"/>
    <col collapsed="false" customWidth="true" hidden="false" outlineLevel="0" max="3" min="3" style="1" width="51.96"/>
    <col collapsed="false" customWidth="true" hidden="false" outlineLevel="0" max="4" min="4" style="1" width="4.84"/>
    <col collapsed="false" customWidth="true" hidden="false" outlineLevel="0" max="5" min="5" style="1" width="44.84"/>
    <col collapsed="false" customWidth="true" hidden="false" outlineLevel="0" max="7" min="6" style="1" width="12.67"/>
    <col collapsed="false" customWidth="true" hidden="false" outlineLevel="0" max="14" min="9" style="1" width="14.25"/>
    <col collapsed="false" customWidth="false" hidden="false" outlineLevel="0" max="16" min="16" style="28" width="11.54"/>
    <col collapsed="false" customWidth="true" hidden="false" outlineLevel="0" max="17" min="17" style="28" width="15.78"/>
    <col collapsed="false" customWidth="false" hidden="false" outlineLevel="0" max="31" min="18" style="28" width="11.54"/>
    <col collapsed="false" customWidth="false" hidden="false" outlineLevel="0" max="32" min="32" style="28" width="11.55"/>
    <col collapsed="false" customWidth="false" hidden="false" outlineLevel="0" max="53" min="33" style="29" width="11.55"/>
  </cols>
  <sheetData>
    <row r="1" customFormat="false" ht="17.7" hidden="false" customHeight="true" outlineLevel="0" collapsed="false">
      <c r="A1" s="6" t="s">
        <v>55</v>
      </c>
      <c r="B1" s="6"/>
      <c r="C1" s="6"/>
      <c r="D1" s="6"/>
      <c r="E1" s="6"/>
      <c r="F1" s="6"/>
      <c r="G1" s="6"/>
      <c r="I1" s="30" t="s">
        <v>42</v>
      </c>
      <c r="J1" s="30"/>
      <c r="K1" s="30"/>
      <c r="L1" s="30"/>
      <c r="M1" s="30"/>
      <c r="N1" s="30"/>
      <c r="Q1" s="28" t="s">
        <v>56</v>
      </c>
      <c r="U1" s="28" t="s">
        <v>57</v>
      </c>
      <c r="Y1" s="39" t="s">
        <v>58</v>
      </c>
      <c r="AC1" s="28" t="s">
        <v>59</v>
      </c>
    </row>
    <row r="2" customFormat="false" ht="17.7" hidden="false" customHeight="true" outlineLevel="0" collapsed="false">
      <c r="A2" s="6"/>
      <c r="B2" s="6"/>
      <c r="C2" s="6"/>
      <c r="D2" s="6"/>
      <c r="E2" s="6"/>
      <c r="F2" s="6"/>
      <c r="G2" s="6"/>
      <c r="I2" s="31"/>
      <c r="J2" s="32" t="s">
        <v>43</v>
      </c>
      <c r="K2" s="32"/>
      <c r="L2" s="32" t="s">
        <v>44</v>
      </c>
      <c r="M2" s="32"/>
      <c r="N2" s="31"/>
      <c r="P2" s="28" t="str">
        <f aca="false">IF(Équipe!$B3&lt;&gt;0,Équipe!$A3,"")</f>
        <v/>
      </c>
      <c r="Q2" s="28" t="str">
        <f aca="false">IF(AND(SUM(_xlfn.IFNA(INDEX('Mène 1'!$F$5:$F$34,MATCH($P2,'Mène 1'!$B$5:$B$34,0),1),0) , _xlfn.IFNA(INDEX('Mène 1'!$G$5:$G$34,MATCH($P2,'Mène 1'!$D$5:$D$34,0),1),0))=13,SUM(_xlfn.IFNA(INDEX('Mène 2'!$F$5:$F$34,MATCH($P2,'Mène 2'!$B$5:$B$34,0),1),0) , _xlfn.IFNA(INDEX('Mène 2'!$G$5:$G$34,MATCH($P2,'Mène 2'!$D$5:$D$34,0),1),0))=13, SUM(_xlfn.IFNA(INDEX('Mène 3'!$F$5:$F$34,MATCH($P2,'Mène 3'!$B$5:$B$34,0),1),0) , _xlfn.IFNA(INDEX('Mène 3'!$G$5:$G$34,MATCH($P2,'Mène 3'!$D$5:$D$34,0),1),0))=13),$P2,"")</f>
        <v/>
      </c>
      <c r="R2" s="28" t="str">
        <f aca="true">IF(AND(Équipe!$B3&lt;&gt;0,'Mène 4'!Q2&lt;&gt;""),RAND(),"")</f>
        <v/>
      </c>
      <c r="S2" s="28" t="str">
        <f aca="true">IF(AND(Équipe!$B3&lt;&gt;0,$Q2&lt;&gt;""),RANK($R2,$R$2:INDIRECT("$R$"&amp;0+COUNTA($P$2:$P$61))),"")</f>
        <v/>
      </c>
      <c r="U2" s="28" t="str">
        <f aca="false">IF(AND(_xlfn.XOR(SUM(_xlfn.IFNA(INDEX('Mène 1'!$F$5:$F$34,MATCH($P2,'Mène 1'!$B$5:$B$34,0),1),0) , _xlfn.IFNA(INDEX('Mène 1'!$G$5:$G$34,MATCH($P2,'Mène 1'!$D$5:$D$34,0),1),0))&lt;&gt;13,SUM(_xlfn.IFNA(INDEX('Mène 2'!$F$5:$F$34,MATCH($P2,'Mène 2'!$B$5:$B$34,0),1),0) , _xlfn.IFNA(INDEX('Mène 2'!$G$5:$G$34,MATCH($P2,'Mène 2'!$D$5:$D$34,0),1),0))&lt;&gt;13, SUM(_xlfn.IFNA(INDEX('Mène 3'!$F$5:$F$34,MATCH($P2,'Mène 3'!$B$5:$B$34,0),1),0) , _xlfn.IFNA(INDEX('Mène 3'!$G$5:$G$34,MATCH($P2,'Mène 3'!$D$5:$D$34,0),1),0))&lt;&gt;13),SUM(IF(Équipe!D3=13,1,0),IF(Équipe!G3=13,1,0),IF(Équipe!J3=13,1,0))&lt;&gt;0 ),$P2,"")</f>
        <v/>
      </c>
      <c r="V2" s="28" t="str">
        <f aca="true">IF(AND(Équipe!$B3&lt;&gt;0,'Mène 4'!U2&lt;&gt;""),RAND(),"")</f>
        <v/>
      </c>
      <c r="W2" s="28" t="str">
        <f aca="true">IF( AND(Équipe!$B3&lt;&gt;0,$U2&lt;&gt;""),RANK($V2,$V$2:INDIRECT("$V$"&amp;0+COUNTA($P$2:$P$61)))+MAX($S$2:$S$61),"")</f>
        <v/>
      </c>
      <c r="Y2" s="28" t="str">
        <f aca="false">IF(AND(_xlfn.XOR(SUM(_xlfn.IFNA(INDEX('Mène 1'!$F$5:$F$34,MATCH($P2,'Mène 1'!$B$5:$B$34,0),1),0) , _xlfn.IFNA(INDEX('Mène 1'!$G$5:$G$34,MATCH($P2,'Mène 1'!$D$5:$D$34,0),1),0))=13,SUM(_xlfn.IFNA(INDEX('Mène 2'!$F$5:$F$34,MATCH($P2,'Mène 2'!$B$5:$B$34,0),1),0) , _xlfn.IFNA(INDEX('Mène 2'!$G$5:$G$34,MATCH($P2,'Mène 2'!$D$5:$D$34,0),1),0))=13,SUM(_xlfn.IFNA(INDEX('Mène 3'!$F$5:$F$34,MATCH($P2,'Mène 3'!$B$5:$B$34,0),1),0) , _xlfn.IFNA(INDEX('Mène 3'!$G$5:$G$34,MATCH($P2,'Mène 3'!$D$5:$D$34,0),1),0))=13 ),Q2=""),$P2,"")</f>
        <v/>
      </c>
      <c r="Z2" s="28" t="str">
        <f aca="true">IF(AND(Équipe!$B3&lt;&gt;0,'Mène 4'!Y2&lt;&gt;""),RAND(),"")</f>
        <v/>
      </c>
      <c r="AA2" s="28" t="str">
        <f aca="true">IF( AND(Équipe!$B3&lt;&gt;0,$Y2&lt;&gt;""),RANK($Z2,$Z$2:INDIRECT("$Z$"&amp;0+COUNTA($P$2:$P$61)))+MAX($W$2:$W$61),"")</f>
        <v/>
      </c>
      <c r="AC2" s="28" t="str">
        <f aca="false">IF(AND(SUM(_xlfn.IFNA(INDEX('Mène 1'!$F$5:$F$34,MATCH($P2,'Mène 1'!$B$5:$B$34,0),1),0) , _xlfn.IFNA(INDEX('Mène 1'!$G$5:$G$34,MATCH($P2,'Mène 1'!$D$5:$D$34,0),1),0))&lt;&gt;13,SUM(_xlfn.IFNA(INDEX('Mène 2'!$F$5:$F$34,MATCH($P2,'Mène 2'!$B$5:$B$34,0),1),0) , _xlfn.IFNA(INDEX('Mène 2'!$G$5:$G$34,MATCH($P2,'Mène 2'!$D$5:$D$34,0),1),0))&lt;&gt;13,SUM(_xlfn.IFNA(INDEX('Mène 3'!$F$5:$F$34,MATCH($P2,'Mène 3'!$B$5:$B$34,0),1),0) , _xlfn.IFNA(INDEX('Mène 3'!$G$5:$G$34,MATCH($P2,'Mène 3'!$D$5:$D$34,0),1),0))&lt;&gt;13 ),$P2,"")</f>
        <v/>
      </c>
      <c r="AD2" s="28" t="str">
        <f aca="true">IF(AND(Équipe!$B3&lt;&gt;0,'Mène 4'!AC2&lt;&gt;""),RAND(),"")</f>
        <v/>
      </c>
      <c r="AE2" s="28" t="str">
        <f aca="true">IF( AND(Équipe!$B3&lt;&gt;0,$AC2&lt;&gt;""),RANK($AD2,$AD$2:INDIRECT("$AD$"&amp;0+COUNTA($P$2:$P$61)))+MAX($AA$2:$AA$61),"")</f>
        <v/>
      </c>
    </row>
    <row r="3" customFormat="false" ht="23.3" hidden="false" customHeight="true" outlineLevel="0" collapsed="false">
      <c r="A3" s="6" t="s">
        <v>45</v>
      </c>
      <c r="B3" s="6" t="s">
        <v>43</v>
      </c>
      <c r="C3" s="6"/>
      <c r="D3" s="6" t="s">
        <v>44</v>
      </c>
      <c r="E3" s="6"/>
      <c r="F3" s="6" t="s">
        <v>25</v>
      </c>
      <c r="G3" s="6"/>
      <c r="I3" s="31" t="str">
        <f aca="false">IF(ROW(I3)&lt;=QUOTIENT(COUNTA($P$2:$P$61)-COUNTBLANK($P$2:$P$61),2)+MOD(COUNTA($P$2:$P$61)-COUNTBLANK($P$2:$P$61),2)+2,IF(ROW(I3)&lt;&gt;3,I2+2,1),"")</f>
        <v/>
      </c>
      <c r="J3" s="1" t="str">
        <f aca="false">IF(I3&lt;&gt;"",SUM(_xlfn.IFNA(INDEX($P$2:$P$61,MATCH(I3,$S$2:$S$61,0),1),0),_xlfn.IFNA(INDEX($P$2:$P$61,MATCH(I3,$W$2:$W$61,0),1),0),_xlfn.IFNA(INDEX($P$2:$P$61,MATCH(I3,$AA$2:$AA$61,0),1),0),_xlfn.IFNA(INDEX($P$2:$P$61,MATCH(I3,$AE$2:$AE$61,0),1),0)),"")</f>
        <v/>
      </c>
      <c r="K3" s="1" t="str">
        <f aca="false">_xlfn.IFNA(INDEX(Équipe!$B$3:$B$62,MATCH(J3,Équipe!$A$3:$A$62,0),1),"")</f>
        <v/>
      </c>
      <c r="L3" s="1" t="str">
        <f aca="false">IF(
AND(N3&lt;&gt;"",SUM( _xlfn.IFNA(INDEX($P$2:$P$61,MATCH(N3,$S$2:$S$61,0),1),0), _xlfn.IFNA(INDEX($P$2:$P$61,MATCH(N3,$W$2:$W$61,0),1),0), _xlfn.IFNA(INDEX($P$2:$P$61,MATCH(N3,$AA$2:$AA$61,0),1),0), _xlfn.IFNA(INDEX($P$2:$P$61,MATCH(N3,$AE$2:$AE$61,0),1),0) )&lt;&gt;0 ),
SUM(
_xlfn.IFNA(INDEX($P$2:$P$61,MATCH(N3,$S$2:$S$61,0),1),0),
_xlfn.IFNA(INDEX($P$2:$P$61,MATCH(N3,$W$2:$W$61,0),1),0),
_xlfn.IFNA(INDEX($P$2:$P$61,MATCH(N3,$AA$2:$AA$61,0),1),0),
_xlfn.IFNA(INDEX($P$2:$P$61,MATCH(N3,$AE$2:$AE$61,0),1),0)
),
"")</f>
        <v/>
      </c>
      <c r="M3" s="1" t="str">
        <f aca="false">_xlfn.IFNA(INDEX(Équipe!$B$3:$B$62,MATCH(L3,Équipe!$A$3:$A$62,0),1),"")</f>
        <v/>
      </c>
      <c r="N3" s="31" t="str">
        <f aca="false">IF(ROW(N3)&lt;=QUOTIENT(COUNTA($P$2:$P$61)-COUNTBLANK($P$2:$P$61),2)+MOD(COUNTA($P$2:$P$61)-COUNTBLANK($P$2:$P$61),2)+2,I3+1,"")</f>
        <v/>
      </c>
      <c r="P3" s="28" t="str">
        <f aca="false">IF(Équipe!$B4&lt;&gt;0,Équipe!$A4,"")</f>
        <v/>
      </c>
      <c r="Q3" s="28" t="str">
        <f aca="false">IF(AND(SUM(_xlfn.IFNA(INDEX('Mène 1'!$F$5:$F$34,MATCH($P3,'Mène 1'!$B$5:$B$34,0),1),0) , _xlfn.IFNA(INDEX('Mène 1'!$G$5:$G$34,MATCH($P3,'Mène 1'!$D$5:$D$34,0),1),0))=13,SUM(_xlfn.IFNA(INDEX('Mène 2'!$F$5:$F$34,MATCH($P3,'Mène 2'!$B$5:$B$34,0),1),0) , _xlfn.IFNA(INDEX('Mène 2'!$G$5:$G$34,MATCH($P3,'Mène 2'!$D$5:$D$34,0),1),0))=13, SUM(_xlfn.IFNA(INDEX('Mène 3'!$F$5:$F$34,MATCH($P3,'Mène 3'!$B$5:$B$34,0),1),0) , _xlfn.IFNA(INDEX('Mène 3'!$G$5:$G$34,MATCH($P3,'Mène 3'!$D$5:$D$34,0),1),0))=13),$P3,"")</f>
        <v/>
      </c>
      <c r="R3" s="28" t="str">
        <f aca="true">IF(AND(Équipe!$B4&lt;&gt;0,'Mène 4'!Q3&lt;&gt;""),RAND(),"")</f>
        <v/>
      </c>
      <c r="S3" s="28" t="str">
        <f aca="true">IF(AND(Équipe!$B4&lt;&gt;0,$Q3&lt;&gt;""),RANK($R3,$R$2:INDIRECT("$R$"&amp;0+COUNTA($P$2:$P$61))),"")</f>
        <v/>
      </c>
      <c r="U3" s="28" t="str">
        <f aca="false">IF(AND(_xlfn.XOR(SUM(_xlfn.IFNA(INDEX('Mène 1'!$F$5:$F$34,MATCH($P3,'Mène 1'!$B$5:$B$34,0),1),0) , _xlfn.IFNA(INDEX('Mène 1'!$G$5:$G$34,MATCH($P3,'Mène 1'!$D$5:$D$34,0),1),0))&lt;&gt;13,SUM(_xlfn.IFNA(INDEX('Mène 2'!$F$5:$F$34,MATCH($P3,'Mène 2'!$B$5:$B$34,0),1),0) , _xlfn.IFNA(INDEX('Mène 2'!$G$5:$G$34,MATCH($P3,'Mène 2'!$D$5:$D$34,0),1),0))&lt;&gt;13, SUM(_xlfn.IFNA(INDEX('Mène 3'!$F$5:$F$34,MATCH($P3,'Mène 3'!$B$5:$B$34,0),1),0) , _xlfn.IFNA(INDEX('Mène 3'!$G$5:$G$34,MATCH($P3,'Mène 3'!$D$5:$D$34,0),1),0))&lt;&gt;13),SUM(IF(Équipe!D4=13,1,0),IF(Équipe!G4=13,1,0),IF(Équipe!J4=13,1,0))&lt;&gt;0 ),$P3,"")</f>
        <v/>
      </c>
      <c r="V3" s="28" t="str">
        <f aca="true">IF(AND(Équipe!$B4&lt;&gt;0,'Mène 4'!U3&lt;&gt;""),RAND(),"")</f>
        <v/>
      </c>
      <c r="W3" s="28" t="str">
        <f aca="true">IF( AND(Équipe!$B4&lt;&gt;0,$U3&lt;&gt;""),RANK($V3,$V$2:INDIRECT("$V$"&amp;0+COUNTA($P$2:$P$61)))+MAX($S$2:$S$61),"")</f>
        <v/>
      </c>
      <c r="Y3" s="28" t="str">
        <f aca="false">IF(AND(_xlfn.XOR(SUM(_xlfn.IFNA(INDEX('Mène 1'!$F$5:$F$34,MATCH($P3,'Mène 1'!$B$5:$B$34,0),1),0) , _xlfn.IFNA(INDEX('Mène 1'!$G$5:$G$34,MATCH($P3,'Mène 1'!$D$5:$D$34,0),1),0))=13,SUM(_xlfn.IFNA(INDEX('Mène 2'!$F$5:$F$34,MATCH($P3,'Mène 2'!$B$5:$B$34,0),1),0) , _xlfn.IFNA(INDEX('Mène 2'!$G$5:$G$34,MATCH($P3,'Mène 2'!$D$5:$D$34,0),1),0))=13,SUM(_xlfn.IFNA(INDEX('Mène 3'!$F$5:$F$34,MATCH($P3,'Mène 3'!$B$5:$B$34,0),1),0) , _xlfn.IFNA(INDEX('Mène 3'!$G$5:$G$34,MATCH($P3,'Mène 3'!$D$5:$D$34,0),1),0))=13 ),Q3=""),$P3,"")</f>
        <v/>
      </c>
      <c r="Z3" s="28" t="str">
        <f aca="true">IF(AND(Équipe!$B4&lt;&gt;0,'Mène 4'!Y3&lt;&gt;""),RAND(),"")</f>
        <v/>
      </c>
      <c r="AA3" s="28" t="str">
        <f aca="true">IF( AND(Équipe!$B4&lt;&gt;0,$Y3&lt;&gt;""),RANK($Z3,$Z$2:INDIRECT("$Z$"&amp;0+COUNTA($P$2:$P$61)))+MAX($W$2:$W$61),"")</f>
        <v/>
      </c>
      <c r="AC3" s="28" t="str">
        <f aca="false">IF(AND(SUM(_xlfn.IFNA(INDEX('Mène 1'!$F$5:$F$34,MATCH($P3,'Mène 1'!$B$5:$B$34,0),1),0) , _xlfn.IFNA(INDEX('Mène 1'!$G$5:$G$34,MATCH($P3,'Mène 1'!$D$5:$D$34,0),1),0))&lt;&gt;13,SUM(_xlfn.IFNA(INDEX('Mène 2'!$F$5:$F$34,MATCH($P3,'Mène 2'!$B$5:$B$34,0),1),0) , _xlfn.IFNA(INDEX('Mène 2'!$G$5:$G$34,MATCH($P3,'Mène 2'!$D$5:$D$34,0),1),0))&lt;&gt;13,SUM(_xlfn.IFNA(INDEX('Mène 3'!$F$5:$F$34,MATCH($P3,'Mène 3'!$B$5:$B$34,0),1),0) , _xlfn.IFNA(INDEX('Mène 3'!$G$5:$G$34,MATCH($P3,'Mène 3'!$D$5:$D$34,0),1),0))&lt;&gt;13 ),$P3,"")</f>
        <v/>
      </c>
      <c r="AD3" s="28" t="str">
        <f aca="true">IF(AND(Équipe!$B4&lt;&gt;0,'Mène 4'!AC3&lt;&gt;""),RAND(),"")</f>
        <v/>
      </c>
      <c r="AE3" s="28" t="str">
        <f aca="true">IF( AND(Équipe!$B4&lt;&gt;0,$AC3&lt;&gt;""),RANK($AD3,$AD$2:INDIRECT("$AD$"&amp;0+COUNTA($P$2:$P$61)))+MAX($AA$2:$AA$61),"")</f>
        <v/>
      </c>
    </row>
    <row r="4" customFormat="false" ht="18.65" hidden="false" customHeight="true" outlineLevel="0" collapsed="false">
      <c r="A4" s="6"/>
      <c r="B4" s="6"/>
      <c r="C4" s="6"/>
      <c r="D4" s="6"/>
      <c r="E4" s="6"/>
      <c r="F4" s="6" t="s">
        <v>46</v>
      </c>
      <c r="G4" s="6" t="s">
        <v>47</v>
      </c>
      <c r="I4" s="31" t="str">
        <f aca="false">IF(ROW(I4)&lt;=QUOTIENT(COUNTA($P$2:$P$61)-COUNTBLANK($P$2:$P$61),2)+MOD(COUNTA($P$2:$P$61)-COUNTBLANK($P$2:$P$61),2)+2,IF(ROW(I4)&lt;&gt;3,I3+2,1),"")</f>
        <v/>
      </c>
      <c r="J4" s="1" t="str">
        <f aca="false">IF(I4&lt;&gt;"",SUM(_xlfn.IFNA(INDEX($P$2:$P$61,MATCH(I4,$S$2:$S$61,0),1),0),_xlfn.IFNA(INDEX($P$2:$P$61,MATCH(I4,$W$2:$W$61,0),1),0),_xlfn.IFNA(INDEX($P$2:$P$61,MATCH(I4,$AA$2:$AA$61,0),1),0),_xlfn.IFNA(INDEX($P$2:$P$61,MATCH(I4,$AE$2:$AE$61,0),1),0)),"")</f>
        <v/>
      </c>
      <c r="K4" s="1" t="str">
        <f aca="false">_xlfn.IFNA(INDEX(Équipe!$B$3:$B$62,MATCH(J4,Équipe!$A$3:$A$62,0),1),"")</f>
        <v/>
      </c>
      <c r="L4" s="1" t="str">
        <f aca="false">IF(
AND(N4&lt;&gt;"",SUM( _xlfn.IFNA(INDEX($P$2:$P$61,MATCH(N4,$S$2:$S$61,0),1),0), _xlfn.IFNA(INDEX($P$2:$P$61,MATCH(N4,$W$2:$W$61,0),1),0), _xlfn.IFNA(INDEX($P$2:$P$61,MATCH(N4,$AA$2:$AA$61,0),1),0), _xlfn.IFNA(INDEX($P$2:$P$61,MATCH(N4,$AE$2:$AE$61,0),1),0) )&lt;&gt;0 ),
SUM(
_xlfn.IFNA(INDEX($P$2:$P$61,MATCH(N4,$S$2:$S$61,0),1),0),
_xlfn.IFNA(INDEX($P$2:$P$61,MATCH(N4,$W$2:$W$61,0),1),0),
_xlfn.IFNA(INDEX($P$2:$P$61,MATCH(N4,$AA$2:$AA$61,0),1),0),
_xlfn.IFNA(INDEX($P$2:$P$61,MATCH(N4,$AE$2:$AE$61,0),1),0)
),
"")</f>
        <v/>
      </c>
      <c r="M4" s="1" t="str">
        <f aca="false">_xlfn.IFNA(INDEX(Équipe!$B$3:$B$62,MATCH(L4,Équipe!$A$3:$A$62,0),1),"")</f>
        <v/>
      </c>
      <c r="N4" s="31" t="str">
        <f aca="false">IF(ROW(N4)&lt;=QUOTIENT(COUNTA($P$2:$P$61)-COUNTBLANK($P$2:$P$61),2)+MOD(COUNTA($P$2:$P$61)-COUNTBLANK($P$2:$P$61),2)+2,I4+1,"")</f>
        <v/>
      </c>
      <c r="P4" s="28" t="str">
        <f aca="false">IF(Équipe!$B5&lt;&gt;0,Équipe!$A5,"")</f>
        <v/>
      </c>
      <c r="Q4" s="28" t="str">
        <f aca="false">IF(AND(SUM(_xlfn.IFNA(INDEX('Mène 1'!$F$5:$F$34,MATCH($P4,'Mène 1'!$B$5:$B$34,0),1),0) , _xlfn.IFNA(INDEX('Mène 1'!$G$5:$G$34,MATCH($P4,'Mène 1'!$D$5:$D$34,0),1),0))=13,SUM(_xlfn.IFNA(INDEX('Mène 2'!$F$5:$F$34,MATCH($P4,'Mène 2'!$B$5:$B$34,0),1),0) , _xlfn.IFNA(INDEX('Mène 2'!$G$5:$G$34,MATCH($P4,'Mène 2'!$D$5:$D$34,0),1),0))=13, SUM(_xlfn.IFNA(INDEX('Mène 3'!$F$5:$F$34,MATCH($P4,'Mène 3'!$B$5:$B$34,0),1),0) , _xlfn.IFNA(INDEX('Mène 3'!$G$5:$G$34,MATCH($P4,'Mène 3'!$D$5:$D$34,0),1),0))=13),$P4,"")</f>
        <v/>
      </c>
      <c r="R4" s="28" t="str">
        <f aca="true">IF(AND(Équipe!$B5&lt;&gt;0,'Mène 4'!Q4&lt;&gt;""),RAND(),"")</f>
        <v/>
      </c>
      <c r="S4" s="28" t="str">
        <f aca="true">IF(AND(Équipe!$B5&lt;&gt;0,$Q4&lt;&gt;""),RANK($R4,$R$2:INDIRECT("$R$"&amp;0+COUNTA($P$2:$P$61))),"")</f>
        <v/>
      </c>
      <c r="U4" s="28" t="str">
        <f aca="false">IF(AND(_xlfn.XOR(SUM(_xlfn.IFNA(INDEX('Mène 1'!$F$5:$F$34,MATCH($P4,'Mène 1'!$B$5:$B$34,0),1),0) , _xlfn.IFNA(INDEX('Mène 1'!$G$5:$G$34,MATCH($P4,'Mène 1'!$D$5:$D$34,0),1),0))&lt;&gt;13,SUM(_xlfn.IFNA(INDEX('Mène 2'!$F$5:$F$34,MATCH($P4,'Mène 2'!$B$5:$B$34,0),1),0) , _xlfn.IFNA(INDEX('Mène 2'!$G$5:$G$34,MATCH($P4,'Mène 2'!$D$5:$D$34,0),1),0))&lt;&gt;13, SUM(_xlfn.IFNA(INDEX('Mène 3'!$F$5:$F$34,MATCH($P4,'Mène 3'!$B$5:$B$34,0),1),0) , _xlfn.IFNA(INDEX('Mène 3'!$G$5:$G$34,MATCH($P4,'Mène 3'!$D$5:$D$34,0),1),0))&lt;&gt;13),SUM(IF(Équipe!D5=13,1,0),IF(Équipe!G5=13,1,0),IF(Équipe!J5=13,1,0))&lt;&gt;0 ),$P4,"")</f>
        <v/>
      </c>
      <c r="V4" s="28" t="str">
        <f aca="true">IF(AND(Équipe!$B5&lt;&gt;0,'Mène 4'!U4&lt;&gt;""),RAND(),"")</f>
        <v/>
      </c>
      <c r="W4" s="28" t="str">
        <f aca="true">IF( AND(Équipe!$B5&lt;&gt;0,$U4&lt;&gt;""),RANK($V4,$V$2:INDIRECT("$V$"&amp;0+COUNTA($P$2:$P$61)))+MAX($S$2:$S$61),"")</f>
        <v/>
      </c>
      <c r="Y4" s="28" t="str">
        <f aca="false">IF(AND(_xlfn.XOR(SUM(_xlfn.IFNA(INDEX('Mène 1'!$F$5:$F$34,MATCH($P4,'Mène 1'!$B$5:$B$34,0),1),0) , _xlfn.IFNA(INDEX('Mène 1'!$G$5:$G$34,MATCH($P4,'Mène 1'!$D$5:$D$34,0),1),0))=13,SUM(_xlfn.IFNA(INDEX('Mène 2'!$F$5:$F$34,MATCH($P4,'Mène 2'!$B$5:$B$34,0),1),0) , _xlfn.IFNA(INDEX('Mène 2'!$G$5:$G$34,MATCH($P4,'Mène 2'!$D$5:$D$34,0),1),0))=13,SUM(_xlfn.IFNA(INDEX('Mène 3'!$F$5:$F$34,MATCH($P4,'Mène 3'!$B$5:$B$34,0),1),0) , _xlfn.IFNA(INDEX('Mène 3'!$G$5:$G$34,MATCH($P4,'Mène 3'!$D$5:$D$34,0),1),0))=13 ),Q4=""),$P4,"")</f>
        <v/>
      </c>
      <c r="Z4" s="28" t="str">
        <f aca="true">IF(AND(Équipe!$B5&lt;&gt;0,'Mène 4'!Y4&lt;&gt;""),RAND(),"")</f>
        <v/>
      </c>
      <c r="AA4" s="28" t="str">
        <f aca="true">IF( AND(Équipe!$B5&lt;&gt;0,$Y4&lt;&gt;""),RANK($Z4,$Z$2:INDIRECT("$Z$"&amp;0+COUNTA($P$2:$P$61)))+MAX($W$2:$W$61),"")</f>
        <v/>
      </c>
      <c r="AC4" s="28" t="str">
        <f aca="false">IF(AND(SUM(_xlfn.IFNA(INDEX('Mène 1'!$F$5:$F$34,MATCH($P4,'Mène 1'!$B$5:$B$34,0),1),0) , _xlfn.IFNA(INDEX('Mène 1'!$G$5:$G$34,MATCH($P4,'Mène 1'!$D$5:$D$34,0),1),0))&lt;&gt;13,SUM(_xlfn.IFNA(INDEX('Mène 2'!$F$5:$F$34,MATCH($P4,'Mène 2'!$B$5:$B$34,0),1),0) , _xlfn.IFNA(INDEX('Mène 2'!$G$5:$G$34,MATCH($P4,'Mène 2'!$D$5:$D$34,0),1),0))&lt;&gt;13,SUM(_xlfn.IFNA(INDEX('Mène 3'!$F$5:$F$34,MATCH($P4,'Mène 3'!$B$5:$B$34,0),1),0) , _xlfn.IFNA(INDEX('Mène 3'!$G$5:$G$34,MATCH($P4,'Mène 3'!$D$5:$D$34,0),1),0))&lt;&gt;13 ),$P4,"")</f>
        <v/>
      </c>
      <c r="AD4" s="28" t="str">
        <f aca="true">IF(AND(Équipe!$B5&lt;&gt;0,'Mène 4'!AC4&lt;&gt;""),RAND(),"")</f>
        <v/>
      </c>
      <c r="AE4" s="28" t="str">
        <f aca="true">IF( AND(Équipe!$B5&lt;&gt;0,$AC4&lt;&gt;""),RANK($AD4,$AD$2:INDIRECT("$AD$"&amp;0+COUNTA($P$2:$P$61)))+MAX($AA$2:$AA$61),"")</f>
        <v/>
      </c>
    </row>
    <row r="5" customFormat="false" ht="30.6" hidden="false" customHeight="true" outlineLevel="0" collapsed="false">
      <c r="A5" s="33" t="n">
        <f aca="false">IF(ROW(A5)-4&lt;=Procédure!$K$3,ROW(A5)-4,IF(ROW(A5)-(QUOTIENT(ROW(A5)-4,Procédure!$K$3)*Procédure!$K$3)-4&lt;&gt;0,ROW(A5)-(QUOTIENT(ROW(A5)-4,Procédure!$K$3)*Procédure!$K$3)-4,ROW(A5)-(QUOTIENT(ROW(A5)-4,Procédure!$K$3)*Procédure!$K$3)-4+Procédure!$K$3))</f>
        <v>1</v>
      </c>
      <c r="B5" s="34"/>
      <c r="C5" s="35"/>
      <c r="D5" s="34"/>
      <c r="E5" s="35"/>
      <c r="F5" s="36"/>
      <c r="G5" s="36"/>
      <c r="I5" s="31" t="str">
        <f aca="false">IF(ROW(I5)&lt;=QUOTIENT(COUNTA($P$2:$P$61)-COUNTBLANK($P$2:$P$61),2)+MOD(COUNTA($P$2:$P$61)-COUNTBLANK($P$2:$P$61),2)+2,IF(ROW(I5)&lt;&gt;3,I4+2,1),"")</f>
        <v/>
      </c>
      <c r="J5" s="1" t="str">
        <f aca="false">IF(I5&lt;&gt;"",SUM(_xlfn.IFNA(INDEX($P$2:$P$61,MATCH(I5,$S$2:$S$61,0),1),0),_xlfn.IFNA(INDEX($P$2:$P$61,MATCH(I5,$W$2:$W$61,0),1),0),_xlfn.IFNA(INDEX($P$2:$P$61,MATCH(I5,$AA$2:$AA$61,0),1),0),_xlfn.IFNA(INDEX($P$2:$P$61,MATCH(I5,$AE$2:$AE$61,0),1),0)),"")</f>
        <v/>
      </c>
      <c r="K5" s="1" t="str">
        <f aca="false">_xlfn.IFNA(INDEX(Équipe!$B$3:$B$62,MATCH(J5,Équipe!$A$3:$A$62,0),1),"")</f>
        <v/>
      </c>
      <c r="L5" s="1" t="str">
        <f aca="false">IF(
AND(N5&lt;&gt;"",SUM( _xlfn.IFNA(INDEX($P$2:$P$61,MATCH(N5,$S$2:$S$61,0),1),0), _xlfn.IFNA(INDEX($P$2:$P$61,MATCH(N5,$W$2:$W$61,0),1),0), _xlfn.IFNA(INDEX($P$2:$P$61,MATCH(N5,$AA$2:$AA$61,0),1),0), _xlfn.IFNA(INDEX($P$2:$P$61,MATCH(N5,$AE$2:$AE$61,0),1),0) )&lt;&gt;0 ),
SUM(
_xlfn.IFNA(INDEX($P$2:$P$61,MATCH(N5,$S$2:$S$61,0),1),0),
_xlfn.IFNA(INDEX($P$2:$P$61,MATCH(N5,$W$2:$W$61,0),1),0),
_xlfn.IFNA(INDEX($P$2:$P$61,MATCH(N5,$AA$2:$AA$61,0),1),0),
_xlfn.IFNA(INDEX($P$2:$P$61,MATCH(N5,$AE$2:$AE$61,0),1),0)
),
"")</f>
        <v/>
      </c>
      <c r="M5" s="1" t="str">
        <f aca="false">_xlfn.IFNA(INDEX(Équipe!$B$3:$B$62,MATCH(L5,Équipe!$A$3:$A$62,0),1),"")</f>
        <v/>
      </c>
      <c r="N5" s="31" t="str">
        <f aca="false">IF(ROW(N5)&lt;=QUOTIENT(COUNTA($P$2:$P$61)-COUNTBLANK($P$2:$P$61),2)+MOD(COUNTA($P$2:$P$61)-COUNTBLANK($P$2:$P$61),2)+2,I5+1,"")</f>
        <v/>
      </c>
      <c r="P5" s="28" t="str">
        <f aca="false">IF(Équipe!$B6&lt;&gt;0,Équipe!$A6,"")</f>
        <v/>
      </c>
      <c r="Q5" s="28" t="str">
        <f aca="false">IF(AND(SUM(_xlfn.IFNA(INDEX('Mène 1'!$F$5:$F$34,MATCH($P5,'Mène 1'!$B$5:$B$34,0),1),0) , _xlfn.IFNA(INDEX('Mène 1'!$G$5:$G$34,MATCH($P5,'Mène 1'!$D$5:$D$34,0),1),0))=13,SUM(_xlfn.IFNA(INDEX('Mène 2'!$F$5:$F$34,MATCH($P5,'Mène 2'!$B$5:$B$34,0),1),0) , _xlfn.IFNA(INDEX('Mène 2'!$G$5:$G$34,MATCH($P5,'Mène 2'!$D$5:$D$34,0),1),0))=13, SUM(_xlfn.IFNA(INDEX('Mène 3'!$F$5:$F$34,MATCH($P5,'Mène 3'!$B$5:$B$34,0),1),0) , _xlfn.IFNA(INDEX('Mène 3'!$G$5:$G$34,MATCH($P5,'Mène 3'!$D$5:$D$34,0),1),0))=13),$P5,"")</f>
        <v/>
      </c>
      <c r="R5" s="28" t="str">
        <f aca="true">IF(AND(Équipe!$B6&lt;&gt;0,'Mène 4'!Q5&lt;&gt;""),RAND(),"")</f>
        <v/>
      </c>
      <c r="S5" s="28" t="str">
        <f aca="true">IF(AND(Équipe!$B6&lt;&gt;0,$Q5&lt;&gt;""),RANK($R5,$R$2:INDIRECT("$R$"&amp;0+COUNTA($P$2:$P$61))),"")</f>
        <v/>
      </c>
      <c r="U5" s="28" t="str">
        <f aca="false">IF(AND(_xlfn.XOR(SUM(_xlfn.IFNA(INDEX('Mène 1'!$F$5:$F$34,MATCH($P5,'Mène 1'!$B$5:$B$34,0),1),0) , _xlfn.IFNA(INDEX('Mène 1'!$G$5:$G$34,MATCH($P5,'Mène 1'!$D$5:$D$34,0),1),0))&lt;&gt;13,SUM(_xlfn.IFNA(INDEX('Mène 2'!$F$5:$F$34,MATCH($P5,'Mène 2'!$B$5:$B$34,0),1),0) , _xlfn.IFNA(INDEX('Mène 2'!$G$5:$G$34,MATCH($P5,'Mène 2'!$D$5:$D$34,0),1),0))&lt;&gt;13, SUM(_xlfn.IFNA(INDEX('Mène 3'!$F$5:$F$34,MATCH($P5,'Mène 3'!$B$5:$B$34,0),1),0) , _xlfn.IFNA(INDEX('Mène 3'!$G$5:$G$34,MATCH($P5,'Mène 3'!$D$5:$D$34,0),1),0))&lt;&gt;13),SUM(IF(Équipe!D6=13,1,0),IF(Équipe!G6=13,1,0),IF(Équipe!J6=13,1,0))&lt;&gt;0 ),$P5,"")</f>
        <v/>
      </c>
      <c r="V5" s="28" t="str">
        <f aca="true">IF(AND(Équipe!$B6&lt;&gt;0,'Mène 4'!U5&lt;&gt;""),RAND(),"")</f>
        <v/>
      </c>
      <c r="W5" s="28" t="str">
        <f aca="true">IF( AND(Équipe!$B6&lt;&gt;0,$U5&lt;&gt;""),RANK($V5,$V$2:INDIRECT("$V$"&amp;0+COUNTA($P$2:$P$61)))+MAX($S$2:$S$61),"")</f>
        <v/>
      </c>
      <c r="Y5" s="28" t="str">
        <f aca="false">IF(AND(_xlfn.XOR(SUM(_xlfn.IFNA(INDEX('Mène 1'!$F$5:$F$34,MATCH($P5,'Mène 1'!$B$5:$B$34,0),1),0) , _xlfn.IFNA(INDEX('Mène 1'!$G$5:$G$34,MATCH($P5,'Mène 1'!$D$5:$D$34,0),1),0))=13,SUM(_xlfn.IFNA(INDEX('Mène 2'!$F$5:$F$34,MATCH($P5,'Mène 2'!$B$5:$B$34,0),1),0) , _xlfn.IFNA(INDEX('Mène 2'!$G$5:$G$34,MATCH($P5,'Mène 2'!$D$5:$D$34,0),1),0))=13,SUM(_xlfn.IFNA(INDEX('Mène 3'!$F$5:$F$34,MATCH($P5,'Mène 3'!$B$5:$B$34,0),1),0) , _xlfn.IFNA(INDEX('Mène 3'!$G$5:$G$34,MATCH($P5,'Mène 3'!$D$5:$D$34,0),1),0))=13 ),Q5=""),$P5,"")</f>
        <v/>
      </c>
      <c r="Z5" s="28" t="str">
        <f aca="true">IF(AND(Équipe!$B6&lt;&gt;0,'Mène 4'!Y5&lt;&gt;""),RAND(),"")</f>
        <v/>
      </c>
      <c r="AA5" s="28" t="str">
        <f aca="true">IF( AND(Équipe!$B6&lt;&gt;0,$Y5&lt;&gt;""),RANK($Z5,$Z$2:INDIRECT("$Z$"&amp;0+COUNTA($P$2:$P$61)))+MAX($W$2:$W$61),"")</f>
        <v/>
      </c>
      <c r="AC5" s="28" t="str">
        <f aca="false">IF(AND(SUM(_xlfn.IFNA(INDEX('Mène 1'!$F$5:$F$34,MATCH($P5,'Mène 1'!$B$5:$B$34,0),1),0) , _xlfn.IFNA(INDEX('Mène 1'!$G$5:$G$34,MATCH($P5,'Mène 1'!$D$5:$D$34,0),1),0))&lt;&gt;13,SUM(_xlfn.IFNA(INDEX('Mène 2'!$F$5:$F$34,MATCH($P5,'Mène 2'!$B$5:$B$34,0),1),0) , _xlfn.IFNA(INDEX('Mène 2'!$G$5:$G$34,MATCH($P5,'Mène 2'!$D$5:$D$34,0),1),0))&lt;&gt;13,SUM(_xlfn.IFNA(INDEX('Mène 3'!$F$5:$F$34,MATCH($P5,'Mène 3'!$B$5:$B$34,0),1),0) , _xlfn.IFNA(INDEX('Mène 3'!$G$5:$G$34,MATCH($P5,'Mène 3'!$D$5:$D$34,0),1),0))&lt;&gt;13 ),$P5,"")</f>
        <v/>
      </c>
      <c r="AD5" s="28" t="str">
        <f aca="true">IF(AND(Équipe!$B6&lt;&gt;0,'Mène 4'!AC5&lt;&gt;""),RAND(),"")</f>
        <v/>
      </c>
      <c r="AE5" s="28" t="str">
        <f aca="true">IF( AND(Équipe!$B6&lt;&gt;0,$AC5&lt;&gt;""),RANK($AD5,$AD$2:INDIRECT("$AD$"&amp;0+COUNTA($P$2:$P$61)))+MAX($AA$2:$AA$61),"")</f>
        <v/>
      </c>
    </row>
    <row r="6" customFormat="false" ht="30.6" hidden="false" customHeight="true" outlineLevel="0" collapsed="false">
      <c r="A6" s="33" t="n">
        <f aca="false">IF(ROW(A6)-4&lt;=Procédure!$K$3,ROW(A6)-4,IF(ROW(A6)-(QUOTIENT(ROW(A6)-4,Procédure!$K$3)*Procédure!$K$3)-4&lt;&gt;0,ROW(A6)-(QUOTIENT(ROW(A6)-4,Procédure!$K$3)*Procédure!$K$3)-4,ROW(A6)-(QUOTIENT(ROW(A6)-4,Procédure!$K$3)*Procédure!$K$3)-4+Procédure!$K$3))</f>
        <v>2</v>
      </c>
      <c r="B6" s="34"/>
      <c r="C6" s="35"/>
      <c r="D6" s="34"/>
      <c r="E6" s="35"/>
      <c r="F6" s="36"/>
      <c r="G6" s="36"/>
      <c r="I6" s="31" t="str">
        <f aca="false">IF(ROW(I6)&lt;=QUOTIENT(COUNTA($P$2:$P$61)-COUNTBLANK($P$2:$P$61),2)+MOD(COUNTA($P$2:$P$61)-COUNTBLANK($P$2:$P$61),2)+2,IF(ROW(I6)&lt;&gt;3,I5+2,1),"")</f>
        <v/>
      </c>
      <c r="J6" s="1" t="str">
        <f aca="false">IF(I6&lt;&gt;"",SUM(_xlfn.IFNA(INDEX($P$2:$P$61,MATCH(I6,$S$2:$S$61,0),1),0),_xlfn.IFNA(INDEX($P$2:$P$61,MATCH(I6,$W$2:$W$61,0),1),0),_xlfn.IFNA(INDEX($P$2:$P$61,MATCH(I6,$AA$2:$AA$61,0),1),0),_xlfn.IFNA(INDEX($P$2:$P$61,MATCH(I6,$AE$2:$AE$61,0),1),0)),"")</f>
        <v/>
      </c>
      <c r="K6" s="1" t="str">
        <f aca="false">_xlfn.IFNA(INDEX(Équipe!$B$3:$B$62,MATCH(J6,Équipe!$A$3:$A$62,0),1),"")</f>
        <v/>
      </c>
      <c r="L6" s="1" t="str">
        <f aca="false">IF(
AND(N6&lt;&gt;"",SUM( _xlfn.IFNA(INDEX($P$2:$P$61,MATCH(N6,$S$2:$S$61,0),1),0), _xlfn.IFNA(INDEX($P$2:$P$61,MATCH(N6,$W$2:$W$61,0),1),0), _xlfn.IFNA(INDEX($P$2:$P$61,MATCH(N6,$AA$2:$AA$61,0),1),0), _xlfn.IFNA(INDEX($P$2:$P$61,MATCH(N6,$AE$2:$AE$61,0),1),0) )&lt;&gt;0 ),
SUM(
_xlfn.IFNA(INDEX($P$2:$P$61,MATCH(N6,$S$2:$S$61,0),1),0),
_xlfn.IFNA(INDEX($P$2:$P$61,MATCH(N6,$W$2:$W$61,0),1),0),
_xlfn.IFNA(INDEX($P$2:$P$61,MATCH(N6,$AA$2:$AA$61,0),1),0),
_xlfn.IFNA(INDEX($P$2:$P$61,MATCH(N6,$AE$2:$AE$61,0),1),0)
),
"")</f>
        <v/>
      </c>
      <c r="M6" s="1" t="str">
        <f aca="false">_xlfn.IFNA(INDEX(Équipe!$B$3:$B$62,MATCH(L6,Équipe!$A$3:$A$62,0),1),"")</f>
        <v/>
      </c>
      <c r="N6" s="31" t="str">
        <f aca="false">IF(ROW(N6)&lt;=QUOTIENT(COUNTA($P$2:$P$61)-COUNTBLANK($P$2:$P$61),2)+MOD(COUNTA($P$2:$P$61)-COUNTBLANK($P$2:$P$61),2)+2,I6+1,"")</f>
        <v/>
      </c>
      <c r="P6" s="28" t="str">
        <f aca="false">IF(Équipe!$B7&lt;&gt;0,Équipe!$A7,"")</f>
        <v/>
      </c>
      <c r="Q6" s="28" t="str">
        <f aca="false">IF(AND(SUM(_xlfn.IFNA(INDEX('Mène 1'!$F$5:$F$34,MATCH($P6,'Mène 1'!$B$5:$B$34,0),1),0) , _xlfn.IFNA(INDEX('Mène 1'!$G$5:$G$34,MATCH($P6,'Mène 1'!$D$5:$D$34,0),1),0))=13,SUM(_xlfn.IFNA(INDEX('Mène 2'!$F$5:$F$34,MATCH($P6,'Mène 2'!$B$5:$B$34,0),1),0) , _xlfn.IFNA(INDEX('Mène 2'!$G$5:$G$34,MATCH($P6,'Mène 2'!$D$5:$D$34,0),1),0))=13, SUM(_xlfn.IFNA(INDEX('Mène 3'!$F$5:$F$34,MATCH($P6,'Mène 3'!$B$5:$B$34,0),1),0) , _xlfn.IFNA(INDEX('Mène 3'!$G$5:$G$34,MATCH($P6,'Mène 3'!$D$5:$D$34,0),1),0))=13),$P6,"")</f>
        <v/>
      </c>
      <c r="R6" s="28" t="str">
        <f aca="true">IF(AND(Équipe!$B7&lt;&gt;0,'Mène 4'!Q6&lt;&gt;""),RAND(),"")</f>
        <v/>
      </c>
      <c r="S6" s="28" t="str">
        <f aca="true">IF(AND(Équipe!$B7&lt;&gt;0,$Q6&lt;&gt;""),RANK($R6,$R$2:INDIRECT("$R$"&amp;0+COUNTA($P$2:$P$61))),"")</f>
        <v/>
      </c>
      <c r="U6" s="28" t="str">
        <f aca="false">IF(AND(_xlfn.XOR(SUM(_xlfn.IFNA(INDEX('Mène 1'!$F$5:$F$34,MATCH($P6,'Mène 1'!$B$5:$B$34,0),1),0) , _xlfn.IFNA(INDEX('Mène 1'!$G$5:$G$34,MATCH($P6,'Mène 1'!$D$5:$D$34,0),1),0))&lt;&gt;13,SUM(_xlfn.IFNA(INDEX('Mène 2'!$F$5:$F$34,MATCH($P6,'Mène 2'!$B$5:$B$34,0),1),0) , _xlfn.IFNA(INDEX('Mène 2'!$G$5:$G$34,MATCH($P6,'Mène 2'!$D$5:$D$34,0),1),0))&lt;&gt;13, SUM(_xlfn.IFNA(INDEX('Mène 3'!$F$5:$F$34,MATCH($P6,'Mène 3'!$B$5:$B$34,0),1),0) , _xlfn.IFNA(INDEX('Mène 3'!$G$5:$G$34,MATCH($P6,'Mène 3'!$D$5:$D$34,0),1),0))&lt;&gt;13),SUM(IF(Équipe!D7=13,1,0),IF(Équipe!G7=13,1,0),IF(Équipe!J7=13,1,0))&lt;&gt;0 ),$P6,"")</f>
        <v/>
      </c>
      <c r="V6" s="28" t="str">
        <f aca="true">IF(AND(Équipe!$B7&lt;&gt;0,'Mène 4'!U6&lt;&gt;""),RAND(),"")</f>
        <v/>
      </c>
      <c r="W6" s="28" t="str">
        <f aca="true">IF( AND(Équipe!$B7&lt;&gt;0,$U6&lt;&gt;""),RANK($V6,$V$2:INDIRECT("$V$"&amp;0+COUNTA($P$2:$P$61)))+MAX($S$2:$S$61),"")</f>
        <v/>
      </c>
      <c r="Y6" s="28" t="str">
        <f aca="false">IF(AND(_xlfn.XOR(SUM(_xlfn.IFNA(INDEX('Mène 1'!$F$5:$F$34,MATCH($P6,'Mène 1'!$B$5:$B$34,0),1),0) , _xlfn.IFNA(INDEX('Mène 1'!$G$5:$G$34,MATCH($P6,'Mène 1'!$D$5:$D$34,0),1),0))=13,SUM(_xlfn.IFNA(INDEX('Mène 2'!$F$5:$F$34,MATCH($P6,'Mène 2'!$B$5:$B$34,0),1),0) , _xlfn.IFNA(INDEX('Mène 2'!$G$5:$G$34,MATCH($P6,'Mène 2'!$D$5:$D$34,0),1),0))=13,SUM(_xlfn.IFNA(INDEX('Mène 3'!$F$5:$F$34,MATCH($P6,'Mène 3'!$B$5:$B$34,0),1),0) , _xlfn.IFNA(INDEX('Mène 3'!$G$5:$G$34,MATCH($P6,'Mène 3'!$D$5:$D$34,0),1),0))=13 ),Q6=""),$P6,"")</f>
        <v/>
      </c>
      <c r="Z6" s="28" t="str">
        <f aca="true">IF(AND(Équipe!$B7&lt;&gt;0,'Mène 4'!Y6&lt;&gt;""),RAND(),"")</f>
        <v/>
      </c>
      <c r="AA6" s="28" t="str">
        <f aca="true">IF( AND(Équipe!$B7&lt;&gt;0,$Y6&lt;&gt;""),RANK($Z6,$Z$2:INDIRECT("$Z$"&amp;0+COUNTA($P$2:$P$61)))+MAX($W$2:$W$61),"")</f>
        <v/>
      </c>
      <c r="AC6" s="28" t="str">
        <f aca="false">IF(AND(SUM(_xlfn.IFNA(INDEX('Mène 1'!$F$5:$F$34,MATCH($P6,'Mène 1'!$B$5:$B$34,0),1),0) , _xlfn.IFNA(INDEX('Mène 1'!$G$5:$G$34,MATCH($P6,'Mène 1'!$D$5:$D$34,0),1),0))&lt;&gt;13,SUM(_xlfn.IFNA(INDEX('Mène 2'!$F$5:$F$34,MATCH($P6,'Mène 2'!$B$5:$B$34,0),1),0) , _xlfn.IFNA(INDEX('Mène 2'!$G$5:$G$34,MATCH($P6,'Mène 2'!$D$5:$D$34,0),1),0))&lt;&gt;13,SUM(_xlfn.IFNA(INDEX('Mène 3'!$F$5:$F$34,MATCH($P6,'Mène 3'!$B$5:$B$34,0),1),0) , _xlfn.IFNA(INDEX('Mène 3'!$G$5:$G$34,MATCH($P6,'Mène 3'!$D$5:$D$34,0),1),0))&lt;&gt;13 ),$P6,"")</f>
        <v/>
      </c>
      <c r="AD6" s="28" t="str">
        <f aca="true">IF(AND(Équipe!$B7&lt;&gt;0,'Mène 4'!AC6&lt;&gt;""),RAND(),"")</f>
        <v/>
      </c>
      <c r="AE6" s="28" t="str">
        <f aca="true">IF( AND(Équipe!$B7&lt;&gt;0,$AC6&lt;&gt;""),RANK($AD6,$AD$2:INDIRECT("$AD$"&amp;0+COUNTA($P$2:$P$61)))+MAX($AA$2:$AA$61),"")</f>
        <v/>
      </c>
    </row>
    <row r="7" customFormat="false" ht="30.6" hidden="false" customHeight="true" outlineLevel="0" collapsed="false">
      <c r="A7" s="33" t="n">
        <f aca="false">IF(ROW(A7)-4&lt;=Procédure!$K$3,ROW(A7)-4,IF(ROW(A7)-(QUOTIENT(ROW(A7)-4,Procédure!$K$3)*Procédure!$K$3)-4&lt;&gt;0,ROW(A7)-(QUOTIENT(ROW(A7)-4,Procédure!$K$3)*Procédure!$K$3)-4,ROW(A7)-(QUOTIENT(ROW(A7)-4,Procédure!$K$3)*Procédure!$K$3)-4+Procédure!$K$3))</f>
        <v>3</v>
      </c>
      <c r="B7" s="34"/>
      <c r="C7" s="35"/>
      <c r="D7" s="34"/>
      <c r="E7" s="35"/>
      <c r="F7" s="36"/>
      <c r="G7" s="36"/>
      <c r="I7" s="31" t="str">
        <f aca="false">IF(ROW(I7)&lt;=QUOTIENT(COUNTA($P$2:$P$61)-COUNTBLANK($P$2:$P$61),2)+MOD(COUNTA($P$2:$P$61)-COUNTBLANK($P$2:$P$61),2)+2,IF(ROW(I7)&lt;&gt;3,I6+2,1),"")</f>
        <v/>
      </c>
      <c r="J7" s="1" t="str">
        <f aca="false">IF(I7&lt;&gt;"",SUM(_xlfn.IFNA(INDEX($P$2:$P$61,MATCH(I7,$S$2:$S$61,0),1),0),_xlfn.IFNA(INDEX($P$2:$P$61,MATCH(I7,$W$2:$W$61,0),1),0),_xlfn.IFNA(INDEX($P$2:$P$61,MATCH(I7,$AA$2:$AA$61,0),1),0),_xlfn.IFNA(INDEX($P$2:$P$61,MATCH(I7,$AE$2:$AE$61,0),1),0)),"")</f>
        <v/>
      </c>
      <c r="K7" s="1" t="str">
        <f aca="false">_xlfn.IFNA(INDEX(Équipe!$B$3:$B$62,MATCH(J7,Équipe!$A$3:$A$62,0),1),"")</f>
        <v/>
      </c>
      <c r="L7" s="1" t="str">
        <f aca="false">IF(
AND(N7&lt;&gt;"",SUM( _xlfn.IFNA(INDEX($P$2:$P$61,MATCH(N7,$S$2:$S$61,0),1),0), _xlfn.IFNA(INDEX($P$2:$P$61,MATCH(N7,$W$2:$W$61,0),1),0), _xlfn.IFNA(INDEX($P$2:$P$61,MATCH(N7,$AA$2:$AA$61,0),1),0), _xlfn.IFNA(INDEX($P$2:$P$61,MATCH(N7,$AE$2:$AE$61,0),1),0) )&lt;&gt;0 ),
SUM(
_xlfn.IFNA(INDEX($P$2:$P$61,MATCH(N7,$S$2:$S$61,0),1),0),
_xlfn.IFNA(INDEX($P$2:$P$61,MATCH(N7,$W$2:$W$61,0),1),0),
_xlfn.IFNA(INDEX($P$2:$P$61,MATCH(N7,$AA$2:$AA$61,0),1),0),
_xlfn.IFNA(INDEX($P$2:$P$61,MATCH(N7,$AE$2:$AE$61,0),1),0)
),
"")</f>
        <v/>
      </c>
      <c r="M7" s="1" t="str">
        <f aca="false">_xlfn.IFNA(INDEX(Équipe!$B$3:$B$62,MATCH(L7,Équipe!$A$3:$A$62,0),1),"")</f>
        <v/>
      </c>
      <c r="N7" s="31" t="str">
        <f aca="false">IF(ROW(N7)&lt;=QUOTIENT(COUNTA($P$2:$P$61)-COUNTBLANK($P$2:$P$61),2)+MOD(COUNTA($P$2:$P$61)-COUNTBLANK($P$2:$P$61),2)+2,I7+1,"")</f>
        <v/>
      </c>
      <c r="P7" s="28" t="str">
        <f aca="false">IF(Équipe!$B8&lt;&gt;0,Équipe!$A8,"")</f>
        <v/>
      </c>
      <c r="Q7" s="28" t="str">
        <f aca="false">IF(AND(SUM(_xlfn.IFNA(INDEX('Mène 1'!$F$5:$F$34,MATCH($P7,'Mène 1'!$B$5:$B$34,0),1),0) , _xlfn.IFNA(INDEX('Mène 1'!$G$5:$G$34,MATCH($P7,'Mène 1'!$D$5:$D$34,0),1),0))=13,SUM(_xlfn.IFNA(INDEX('Mène 2'!$F$5:$F$34,MATCH($P7,'Mène 2'!$B$5:$B$34,0),1),0) , _xlfn.IFNA(INDEX('Mène 2'!$G$5:$G$34,MATCH($P7,'Mène 2'!$D$5:$D$34,0),1),0))=13, SUM(_xlfn.IFNA(INDEX('Mène 3'!$F$5:$F$34,MATCH($P7,'Mène 3'!$B$5:$B$34,0),1),0) , _xlfn.IFNA(INDEX('Mène 3'!$G$5:$G$34,MATCH($P7,'Mène 3'!$D$5:$D$34,0),1),0))=13),$P7,"")</f>
        <v/>
      </c>
      <c r="R7" s="28" t="str">
        <f aca="true">IF(AND(Équipe!$B8&lt;&gt;0,'Mène 4'!Q7&lt;&gt;""),RAND(),"")</f>
        <v/>
      </c>
      <c r="S7" s="28" t="str">
        <f aca="true">IF(AND(Équipe!$B8&lt;&gt;0,$Q7&lt;&gt;""),RANK($R7,$R$2:INDIRECT("$R$"&amp;0+COUNTA($P$2:$P$61))),"")</f>
        <v/>
      </c>
      <c r="U7" s="28" t="str">
        <f aca="false">IF(AND(_xlfn.XOR(SUM(_xlfn.IFNA(INDEX('Mène 1'!$F$5:$F$34,MATCH($P7,'Mène 1'!$B$5:$B$34,0),1),0) , _xlfn.IFNA(INDEX('Mène 1'!$G$5:$G$34,MATCH($P7,'Mène 1'!$D$5:$D$34,0),1),0))&lt;&gt;13,SUM(_xlfn.IFNA(INDEX('Mène 2'!$F$5:$F$34,MATCH($P7,'Mène 2'!$B$5:$B$34,0),1),0) , _xlfn.IFNA(INDEX('Mène 2'!$G$5:$G$34,MATCH($P7,'Mène 2'!$D$5:$D$34,0),1),0))&lt;&gt;13, SUM(_xlfn.IFNA(INDEX('Mène 3'!$F$5:$F$34,MATCH($P7,'Mène 3'!$B$5:$B$34,0),1),0) , _xlfn.IFNA(INDEX('Mène 3'!$G$5:$G$34,MATCH($P7,'Mène 3'!$D$5:$D$34,0),1),0))&lt;&gt;13),SUM(IF(Équipe!D8=13,1,0),IF(Équipe!G8=13,1,0),IF(Équipe!J8=13,1,0))&lt;&gt;0 ),$P7,"")</f>
        <v/>
      </c>
      <c r="V7" s="28" t="str">
        <f aca="true">IF(AND(Équipe!$B8&lt;&gt;0,'Mène 4'!U7&lt;&gt;""),RAND(),"")</f>
        <v/>
      </c>
      <c r="W7" s="28" t="str">
        <f aca="true">IF( AND(Équipe!$B8&lt;&gt;0,$U7&lt;&gt;""),RANK($V7,$V$2:INDIRECT("$V$"&amp;0+COUNTA($P$2:$P$61)))+MAX($S$2:$S$61),"")</f>
        <v/>
      </c>
      <c r="Y7" s="28" t="str">
        <f aca="false">IF(AND(_xlfn.XOR(SUM(_xlfn.IFNA(INDEX('Mène 1'!$F$5:$F$34,MATCH($P7,'Mène 1'!$B$5:$B$34,0),1),0) , _xlfn.IFNA(INDEX('Mène 1'!$G$5:$G$34,MATCH($P7,'Mène 1'!$D$5:$D$34,0),1),0))=13,SUM(_xlfn.IFNA(INDEX('Mène 2'!$F$5:$F$34,MATCH($P7,'Mène 2'!$B$5:$B$34,0),1),0) , _xlfn.IFNA(INDEX('Mène 2'!$G$5:$G$34,MATCH($P7,'Mène 2'!$D$5:$D$34,0),1),0))=13,SUM(_xlfn.IFNA(INDEX('Mène 3'!$F$5:$F$34,MATCH($P7,'Mène 3'!$B$5:$B$34,0),1),0) , _xlfn.IFNA(INDEX('Mène 3'!$G$5:$G$34,MATCH($P7,'Mène 3'!$D$5:$D$34,0),1),0))=13 ),Q7=""),$P7,"")</f>
        <v/>
      </c>
      <c r="Z7" s="28" t="str">
        <f aca="true">IF(AND(Équipe!$B8&lt;&gt;0,'Mène 4'!Y7&lt;&gt;""),RAND(),"")</f>
        <v/>
      </c>
      <c r="AA7" s="28" t="str">
        <f aca="true">IF( AND(Équipe!$B8&lt;&gt;0,$Y7&lt;&gt;""),RANK($Z7,$Z$2:INDIRECT("$Z$"&amp;0+COUNTA($P$2:$P$61)))+MAX($W$2:$W$61),"")</f>
        <v/>
      </c>
      <c r="AC7" s="28" t="str">
        <f aca="false">IF(AND(SUM(_xlfn.IFNA(INDEX('Mène 1'!$F$5:$F$34,MATCH($P7,'Mène 1'!$B$5:$B$34,0),1),0) , _xlfn.IFNA(INDEX('Mène 1'!$G$5:$G$34,MATCH($P7,'Mène 1'!$D$5:$D$34,0),1),0))&lt;&gt;13,SUM(_xlfn.IFNA(INDEX('Mène 2'!$F$5:$F$34,MATCH($P7,'Mène 2'!$B$5:$B$34,0),1),0) , _xlfn.IFNA(INDEX('Mène 2'!$G$5:$G$34,MATCH($P7,'Mène 2'!$D$5:$D$34,0),1),0))&lt;&gt;13,SUM(_xlfn.IFNA(INDEX('Mène 3'!$F$5:$F$34,MATCH($P7,'Mène 3'!$B$5:$B$34,0),1),0) , _xlfn.IFNA(INDEX('Mène 3'!$G$5:$G$34,MATCH($P7,'Mène 3'!$D$5:$D$34,0),1),0))&lt;&gt;13 ),$P7,"")</f>
        <v/>
      </c>
      <c r="AD7" s="28" t="str">
        <f aca="true">IF(AND(Équipe!$B8&lt;&gt;0,'Mène 4'!AC7&lt;&gt;""),RAND(),"")</f>
        <v/>
      </c>
      <c r="AE7" s="28" t="str">
        <f aca="true">IF( AND(Équipe!$B8&lt;&gt;0,$AC7&lt;&gt;""),RANK($AD7,$AD$2:INDIRECT("$AD$"&amp;0+COUNTA($P$2:$P$61)))+MAX($AA$2:$AA$61),"")</f>
        <v/>
      </c>
    </row>
    <row r="8" customFormat="false" ht="30.6" hidden="false" customHeight="true" outlineLevel="0" collapsed="false">
      <c r="A8" s="33" t="n">
        <f aca="false">IF(ROW(A8)-4&lt;=Procédure!$K$3,ROW(A8)-4,IF(ROW(A8)-(QUOTIENT(ROW(A8)-4,Procédure!$K$3)*Procédure!$K$3)-4&lt;&gt;0,ROW(A8)-(QUOTIENT(ROW(A8)-4,Procédure!$K$3)*Procédure!$K$3)-4,ROW(A8)-(QUOTIENT(ROW(A8)-4,Procédure!$K$3)*Procédure!$K$3)-4+Procédure!$K$3))</f>
        <v>4</v>
      </c>
      <c r="B8" s="34"/>
      <c r="C8" s="35"/>
      <c r="D8" s="34"/>
      <c r="E8" s="35"/>
      <c r="F8" s="36"/>
      <c r="G8" s="36"/>
      <c r="I8" s="31" t="str">
        <f aca="false">IF(ROW(I8)&lt;=QUOTIENT(COUNTA($P$2:$P$61)-COUNTBLANK($P$2:$P$61),2)+MOD(COUNTA($P$2:$P$61)-COUNTBLANK($P$2:$P$61),2)+2,IF(ROW(I8)&lt;&gt;3,I7+2,1),"")</f>
        <v/>
      </c>
      <c r="J8" s="1" t="str">
        <f aca="false">IF(I8&lt;&gt;"",SUM(_xlfn.IFNA(INDEX($P$2:$P$61,MATCH(I8,$S$2:$S$61,0),1),0),_xlfn.IFNA(INDEX($P$2:$P$61,MATCH(I8,$W$2:$W$61,0),1),0),_xlfn.IFNA(INDEX($P$2:$P$61,MATCH(I8,$AA$2:$AA$61,0),1),0),_xlfn.IFNA(INDEX($P$2:$P$61,MATCH(I8,$AE$2:$AE$61,0),1),0)),"")</f>
        <v/>
      </c>
      <c r="K8" s="1" t="str">
        <f aca="false">_xlfn.IFNA(INDEX(Équipe!$B$3:$B$62,MATCH(J8,Équipe!$A$3:$A$62,0),1),"")</f>
        <v/>
      </c>
      <c r="L8" s="1" t="str">
        <f aca="false">IF(
AND(N8&lt;&gt;"",SUM( _xlfn.IFNA(INDEX($P$2:$P$61,MATCH(N8,$S$2:$S$61,0),1),0), _xlfn.IFNA(INDEX($P$2:$P$61,MATCH(N8,$W$2:$W$61,0),1),0), _xlfn.IFNA(INDEX($P$2:$P$61,MATCH(N8,$AA$2:$AA$61,0),1),0), _xlfn.IFNA(INDEX($P$2:$P$61,MATCH(N8,$AE$2:$AE$61,0),1),0) )&lt;&gt;0 ),
SUM(
_xlfn.IFNA(INDEX($P$2:$P$61,MATCH(N8,$S$2:$S$61,0),1),0),
_xlfn.IFNA(INDEX($P$2:$P$61,MATCH(N8,$W$2:$W$61,0),1),0),
_xlfn.IFNA(INDEX($P$2:$P$61,MATCH(N8,$AA$2:$AA$61,0),1),0),
_xlfn.IFNA(INDEX($P$2:$P$61,MATCH(N8,$AE$2:$AE$61,0),1),0)
),
"")</f>
        <v/>
      </c>
      <c r="M8" s="1" t="str">
        <f aca="false">_xlfn.IFNA(INDEX(Équipe!$B$3:$B$62,MATCH(L8,Équipe!$A$3:$A$62,0),1),"")</f>
        <v/>
      </c>
      <c r="N8" s="31" t="str">
        <f aca="false">IF(ROW(N8)&lt;=QUOTIENT(COUNTA($P$2:$P$61)-COUNTBLANK($P$2:$P$61),2)+MOD(COUNTA($P$2:$P$61)-COUNTBLANK($P$2:$P$61),2)+2,I8+1,"")</f>
        <v/>
      </c>
      <c r="P8" s="28" t="str">
        <f aca="false">IF(Équipe!$B9&lt;&gt;0,Équipe!$A9,"")</f>
        <v/>
      </c>
      <c r="Q8" s="28" t="str">
        <f aca="false">IF(AND(SUM(_xlfn.IFNA(INDEX('Mène 1'!$F$5:$F$34,MATCH($P8,'Mène 1'!$B$5:$B$34,0),1),0) , _xlfn.IFNA(INDEX('Mène 1'!$G$5:$G$34,MATCH($P8,'Mène 1'!$D$5:$D$34,0),1),0))=13,SUM(_xlfn.IFNA(INDEX('Mène 2'!$F$5:$F$34,MATCH($P8,'Mène 2'!$B$5:$B$34,0),1),0) , _xlfn.IFNA(INDEX('Mène 2'!$G$5:$G$34,MATCH($P8,'Mène 2'!$D$5:$D$34,0),1),0))=13, SUM(_xlfn.IFNA(INDEX('Mène 3'!$F$5:$F$34,MATCH($P8,'Mène 3'!$B$5:$B$34,0),1),0) , _xlfn.IFNA(INDEX('Mène 3'!$G$5:$G$34,MATCH($P8,'Mène 3'!$D$5:$D$34,0),1),0))=13),$P8,"")</f>
        <v/>
      </c>
      <c r="R8" s="28" t="str">
        <f aca="true">IF(AND(Équipe!$B9&lt;&gt;0,'Mène 4'!Q8&lt;&gt;""),RAND(),"")</f>
        <v/>
      </c>
      <c r="S8" s="28" t="str">
        <f aca="true">IF(AND(Équipe!$B9&lt;&gt;0,$Q8&lt;&gt;""),RANK($R8,$R$2:INDIRECT("$R$"&amp;0+COUNTA($P$2:$P$61))),"")</f>
        <v/>
      </c>
      <c r="U8" s="28" t="str">
        <f aca="false">IF(AND(_xlfn.XOR(SUM(_xlfn.IFNA(INDEX('Mène 1'!$F$5:$F$34,MATCH($P8,'Mène 1'!$B$5:$B$34,0),1),0) , _xlfn.IFNA(INDEX('Mène 1'!$G$5:$G$34,MATCH($P8,'Mène 1'!$D$5:$D$34,0),1),0))&lt;&gt;13,SUM(_xlfn.IFNA(INDEX('Mène 2'!$F$5:$F$34,MATCH($P8,'Mène 2'!$B$5:$B$34,0),1),0) , _xlfn.IFNA(INDEX('Mène 2'!$G$5:$G$34,MATCH($P8,'Mène 2'!$D$5:$D$34,0),1),0))&lt;&gt;13, SUM(_xlfn.IFNA(INDEX('Mène 3'!$F$5:$F$34,MATCH($P8,'Mène 3'!$B$5:$B$34,0),1),0) , _xlfn.IFNA(INDEX('Mène 3'!$G$5:$G$34,MATCH($P8,'Mène 3'!$D$5:$D$34,0),1),0))&lt;&gt;13),SUM(IF(Équipe!D9=13,1,0),IF(Équipe!G9=13,1,0),IF(Équipe!J9=13,1,0))&lt;&gt;0 ),$P8,"")</f>
        <v/>
      </c>
      <c r="V8" s="28" t="str">
        <f aca="true">IF(AND(Équipe!$B9&lt;&gt;0,'Mène 4'!U8&lt;&gt;""),RAND(),"")</f>
        <v/>
      </c>
      <c r="W8" s="28" t="str">
        <f aca="true">IF( AND(Équipe!$B9&lt;&gt;0,$U8&lt;&gt;""),RANK($V8,$V$2:INDIRECT("$V$"&amp;0+COUNTA($P$2:$P$61)))+MAX($S$2:$S$61),"")</f>
        <v/>
      </c>
      <c r="Y8" s="28" t="str">
        <f aca="false">IF(AND(_xlfn.XOR(SUM(_xlfn.IFNA(INDEX('Mène 1'!$F$5:$F$34,MATCH($P8,'Mène 1'!$B$5:$B$34,0),1),0) , _xlfn.IFNA(INDEX('Mène 1'!$G$5:$G$34,MATCH($P8,'Mène 1'!$D$5:$D$34,0),1),0))=13,SUM(_xlfn.IFNA(INDEX('Mène 2'!$F$5:$F$34,MATCH($P8,'Mène 2'!$B$5:$B$34,0),1),0) , _xlfn.IFNA(INDEX('Mène 2'!$G$5:$G$34,MATCH($P8,'Mène 2'!$D$5:$D$34,0),1),0))=13,SUM(_xlfn.IFNA(INDEX('Mène 3'!$F$5:$F$34,MATCH($P8,'Mène 3'!$B$5:$B$34,0),1),0) , _xlfn.IFNA(INDEX('Mène 3'!$G$5:$G$34,MATCH($P8,'Mène 3'!$D$5:$D$34,0),1),0))=13 ),Q8=""),$P8,"")</f>
        <v/>
      </c>
      <c r="Z8" s="28" t="str">
        <f aca="true">IF(AND(Équipe!$B9&lt;&gt;0,'Mène 4'!Y8&lt;&gt;""),RAND(),"")</f>
        <v/>
      </c>
      <c r="AA8" s="28" t="str">
        <f aca="true">IF( AND(Équipe!$B9&lt;&gt;0,$Y8&lt;&gt;""),RANK($Z8,$Z$2:INDIRECT("$Z$"&amp;0+COUNTA($P$2:$P$61)))+MAX($W$2:$W$61),"")</f>
        <v/>
      </c>
      <c r="AC8" s="28" t="str">
        <f aca="false">IF(AND(SUM(_xlfn.IFNA(INDEX('Mène 1'!$F$5:$F$34,MATCH($P8,'Mène 1'!$B$5:$B$34,0),1),0) , _xlfn.IFNA(INDEX('Mène 1'!$G$5:$G$34,MATCH($P8,'Mène 1'!$D$5:$D$34,0),1),0))&lt;&gt;13,SUM(_xlfn.IFNA(INDEX('Mène 2'!$F$5:$F$34,MATCH($P8,'Mène 2'!$B$5:$B$34,0),1),0) , _xlfn.IFNA(INDEX('Mène 2'!$G$5:$G$34,MATCH($P8,'Mène 2'!$D$5:$D$34,0),1),0))&lt;&gt;13,SUM(_xlfn.IFNA(INDEX('Mène 3'!$F$5:$F$34,MATCH($P8,'Mène 3'!$B$5:$B$34,0),1),0) , _xlfn.IFNA(INDEX('Mène 3'!$G$5:$G$34,MATCH($P8,'Mène 3'!$D$5:$D$34,0),1),0))&lt;&gt;13 ),$P8,"")</f>
        <v/>
      </c>
      <c r="AD8" s="28" t="str">
        <f aca="true">IF(AND(Équipe!$B9&lt;&gt;0,'Mène 4'!AC8&lt;&gt;""),RAND(),"")</f>
        <v/>
      </c>
      <c r="AE8" s="28" t="str">
        <f aca="true">IF( AND(Équipe!$B9&lt;&gt;0,$AC8&lt;&gt;""),RANK($AD8,$AD$2:INDIRECT("$AD$"&amp;0+COUNTA($P$2:$P$61)))+MAX($AA$2:$AA$61),"")</f>
        <v/>
      </c>
    </row>
    <row r="9" customFormat="false" ht="30.6" hidden="false" customHeight="true" outlineLevel="0" collapsed="false">
      <c r="A9" s="33" t="n">
        <f aca="false">IF(ROW(A9)-4&lt;=Procédure!$K$3,ROW(A9)-4,IF(ROW(A9)-(QUOTIENT(ROW(A9)-4,Procédure!$K$3)*Procédure!$K$3)-4&lt;&gt;0,ROW(A9)-(QUOTIENT(ROW(A9)-4,Procédure!$K$3)*Procédure!$K$3)-4,ROW(A9)-(QUOTIENT(ROW(A9)-4,Procédure!$K$3)*Procédure!$K$3)-4+Procédure!$K$3))</f>
        <v>5</v>
      </c>
      <c r="B9" s="34"/>
      <c r="C9" s="35"/>
      <c r="D9" s="34"/>
      <c r="E9" s="35"/>
      <c r="F9" s="36"/>
      <c r="G9" s="36"/>
      <c r="I9" s="31" t="str">
        <f aca="false">IF(ROW(I9)&lt;=QUOTIENT(COUNTA($P$2:$P$61)-COUNTBLANK($P$2:$P$61),2)+MOD(COUNTA($P$2:$P$61)-COUNTBLANK($P$2:$P$61),2)+2,IF(ROW(I9)&lt;&gt;3,I8+2,1),"")</f>
        <v/>
      </c>
      <c r="J9" s="1" t="str">
        <f aca="false">IF(I9&lt;&gt;"",SUM(_xlfn.IFNA(INDEX($P$2:$P$61,MATCH(I9,$S$2:$S$61,0),1),0),_xlfn.IFNA(INDEX($P$2:$P$61,MATCH(I9,$W$2:$W$61,0),1),0),_xlfn.IFNA(INDEX($P$2:$P$61,MATCH(I9,$AA$2:$AA$61,0),1),0),_xlfn.IFNA(INDEX($P$2:$P$61,MATCH(I9,$AE$2:$AE$61,0),1),0)),"")</f>
        <v/>
      </c>
      <c r="K9" s="1" t="str">
        <f aca="false">_xlfn.IFNA(INDEX(Équipe!$B$3:$B$62,MATCH(J9,Équipe!$A$3:$A$62,0),1),"")</f>
        <v/>
      </c>
      <c r="L9" s="1" t="str">
        <f aca="false">IF(
AND(N9&lt;&gt;"",SUM( _xlfn.IFNA(INDEX($P$2:$P$61,MATCH(N9,$S$2:$S$61,0),1),0), _xlfn.IFNA(INDEX($P$2:$P$61,MATCH(N9,$W$2:$W$61,0),1),0), _xlfn.IFNA(INDEX($P$2:$P$61,MATCH(N9,$AA$2:$AA$61,0),1),0), _xlfn.IFNA(INDEX($P$2:$P$61,MATCH(N9,$AE$2:$AE$61,0),1),0) )&lt;&gt;0 ),
SUM(
_xlfn.IFNA(INDEX($P$2:$P$61,MATCH(N9,$S$2:$S$61,0),1),0),
_xlfn.IFNA(INDEX($P$2:$P$61,MATCH(N9,$W$2:$W$61,0),1),0),
_xlfn.IFNA(INDEX($P$2:$P$61,MATCH(N9,$AA$2:$AA$61,0),1),0),
_xlfn.IFNA(INDEX($P$2:$P$61,MATCH(N9,$AE$2:$AE$61,0),1),0)
),
"")</f>
        <v/>
      </c>
      <c r="M9" s="1" t="str">
        <f aca="false">_xlfn.IFNA(INDEX(Équipe!$B$3:$B$62,MATCH(L9,Équipe!$A$3:$A$62,0),1),"")</f>
        <v/>
      </c>
      <c r="N9" s="31" t="str">
        <f aca="false">IF(ROW(N9)&lt;=QUOTIENT(COUNTA($P$2:$P$61)-COUNTBLANK($P$2:$P$61),2)+MOD(COUNTA($P$2:$P$61)-COUNTBLANK($P$2:$P$61),2)+2,I9+1,"")</f>
        <v/>
      </c>
      <c r="P9" s="28" t="str">
        <f aca="false">IF(Équipe!$B10&lt;&gt;0,Équipe!$A10,"")</f>
        <v/>
      </c>
      <c r="Q9" s="28" t="str">
        <f aca="false">IF(AND(SUM(_xlfn.IFNA(INDEX('Mène 1'!$F$5:$F$34,MATCH($P9,'Mène 1'!$B$5:$B$34,0),1),0) , _xlfn.IFNA(INDEX('Mène 1'!$G$5:$G$34,MATCH($P9,'Mène 1'!$D$5:$D$34,0),1),0))=13,SUM(_xlfn.IFNA(INDEX('Mène 2'!$F$5:$F$34,MATCH($P9,'Mène 2'!$B$5:$B$34,0),1),0) , _xlfn.IFNA(INDEX('Mène 2'!$G$5:$G$34,MATCH($P9,'Mène 2'!$D$5:$D$34,0),1),0))=13, SUM(_xlfn.IFNA(INDEX('Mène 3'!$F$5:$F$34,MATCH($P9,'Mène 3'!$B$5:$B$34,0),1),0) , _xlfn.IFNA(INDEX('Mène 3'!$G$5:$G$34,MATCH($P9,'Mène 3'!$D$5:$D$34,0),1),0))=13),$P9,"")</f>
        <v/>
      </c>
      <c r="R9" s="28" t="str">
        <f aca="true">IF(AND(Équipe!$B10&lt;&gt;0,'Mène 4'!Q9&lt;&gt;""),RAND(),"")</f>
        <v/>
      </c>
      <c r="S9" s="28" t="str">
        <f aca="true">IF(AND(Équipe!$B10&lt;&gt;0,$Q9&lt;&gt;""),RANK($R9,$R$2:INDIRECT("$R$"&amp;0+COUNTA($P$2:$P$61))),"")</f>
        <v/>
      </c>
      <c r="U9" s="28" t="str">
        <f aca="false">IF(AND(_xlfn.XOR(SUM(_xlfn.IFNA(INDEX('Mène 1'!$F$5:$F$34,MATCH($P9,'Mène 1'!$B$5:$B$34,0),1),0) , _xlfn.IFNA(INDEX('Mène 1'!$G$5:$G$34,MATCH($P9,'Mène 1'!$D$5:$D$34,0),1),0))&lt;&gt;13,SUM(_xlfn.IFNA(INDEX('Mène 2'!$F$5:$F$34,MATCH($P9,'Mène 2'!$B$5:$B$34,0),1),0) , _xlfn.IFNA(INDEX('Mène 2'!$G$5:$G$34,MATCH($P9,'Mène 2'!$D$5:$D$34,0),1),0))&lt;&gt;13, SUM(_xlfn.IFNA(INDEX('Mène 3'!$F$5:$F$34,MATCH($P9,'Mène 3'!$B$5:$B$34,0),1),0) , _xlfn.IFNA(INDEX('Mène 3'!$G$5:$G$34,MATCH($P9,'Mène 3'!$D$5:$D$34,0),1),0))&lt;&gt;13),SUM(IF(Équipe!D10=13,1,0),IF(Équipe!G10=13,1,0),IF(Équipe!J10=13,1,0))&lt;&gt;0 ),$P9,"")</f>
        <v/>
      </c>
      <c r="V9" s="28" t="str">
        <f aca="true">IF(AND(Équipe!$B10&lt;&gt;0,'Mène 4'!U9&lt;&gt;""),RAND(),"")</f>
        <v/>
      </c>
      <c r="W9" s="28" t="str">
        <f aca="true">IF( AND(Équipe!$B10&lt;&gt;0,$U9&lt;&gt;""),RANK($V9,$V$2:INDIRECT("$V$"&amp;0+COUNTA($P$2:$P$61)))+MAX($S$2:$S$61),"")</f>
        <v/>
      </c>
      <c r="Y9" s="28" t="str">
        <f aca="false">IF(AND(_xlfn.XOR(SUM(_xlfn.IFNA(INDEX('Mène 1'!$F$5:$F$34,MATCH($P9,'Mène 1'!$B$5:$B$34,0),1),0) , _xlfn.IFNA(INDEX('Mène 1'!$G$5:$G$34,MATCH($P9,'Mène 1'!$D$5:$D$34,0),1),0))=13,SUM(_xlfn.IFNA(INDEX('Mène 2'!$F$5:$F$34,MATCH($P9,'Mène 2'!$B$5:$B$34,0),1),0) , _xlfn.IFNA(INDEX('Mène 2'!$G$5:$G$34,MATCH($P9,'Mène 2'!$D$5:$D$34,0),1),0))=13,SUM(_xlfn.IFNA(INDEX('Mène 3'!$F$5:$F$34,MATCH($P9,'Mène 3'!$B$5:$B$34,0),1),0) , _xlfn.IFNA(INDEX('Mène 3'!$G$5:$G$34,MATCH($P9,'Mène 3'!$D$5:$D$34,0),1),0))=13 ),Q9=""),$P9,"")</f>
        <v/>
      </c>
      <c r="Z9" s="28" t="str">
        <f aca="true">IF(AND(Équipe!$B10&lt;&gt;0,'Mène 4'!Y9&lt;&gt;""),RAND(),"")</f>
        <v/>
      </c>
      <c r="AA9" s="28" t="str">
        <f aca="true">IF( AND(Équipe!$B10&lt;&gt;0,$Y9&lt;&gt;""),RANK($Z9,$Z$2:INDIRECT("$Z$"&amp;0+COUNTA($P$2:$P$61)))+MAX($W$2:$W$61),"")</f>
        <v/>
      </c>
      <c r="AC9" s="28" t="str">
        <f aca="false">IF(AND(SUM(_xlfn.IFNA(INDEX('Mène 1'!$F$5:$F$34,MATCH($P9,'Mène 1'!$B$5:$B$34,0),1),0) , _xlfn.IFNA(INDEX('Mène 1'!$G$5:$G$34,MATCH($P9,'Mène 1'!$D$5:$D$34,0),1),0))&lt;&gt;13,SUM(_xlfn.IFNA(INDEX('Mène 2'!$F$5:$F$34,MATCH($P9,'Mène 2'!$B$5:$B$34,0),1),0) , _xlfn.IFNA(INDEX('Mène 2'!$G$5:$G$34,MATCH($P9,'Mène 2'!$D$5:$D$34,0),1),0))&lt;&gt;13,SUM(_xlfn.IFNA(INDEX('Mène 3'!$F$5:$F$34,MATCH($P9,'Mène 3'!$B$5:$B$34,0),1),0) , _xlfn.IFNA(INDEX('Mène 3'!$G$5:$G$34,MATCH($P9,'Mène 3'!$D$5:$D$34,0),1),0))&lt;&gt;13 ),$P9,"")</f>
        <v/>
      </c>
      <c r="AD9" s="28" t="str">
        <f aca="true">IF(AND(Équipe!$B10&lt;&gt;0,'Mène 4'!AC9&lt;&gt;""),RAND(),"")</f>
        <v/>
      </c>
      <c r="AE9" s="28" t="str">
        <f aca="true">IF( AND(Équipe!$B10&lt;&gt;0,$AC9&lt;&gt;""),RANK($AD9,$AD$2:INDIRECT("$AD$"&amp;0+COUNTA($P$2:$P$61)))+MAX($AA$2:$AA$61),"")</f>
        <v/>
      </c>
    </row>
    <row r="10" customFormat="false" ht="30.6" hidden="false" customHeight="true" outlineLevel="0" collapsed="false">
      <c r="A10" s="33" t="n">
        <f aca="false">IF(ROW(A10)-4&lt;=Procédure!$K$3,ROW(A10)-4,IF(ROW(A10)-(QUOTIENT(ROW(A10)-4,Procédure!$K$3)*Procédure!$K$3)-4&lt;&gt;0,ROW(A10)-(QUOTIENT(ROW(A10)-4,Procédure!$K$3)*Procédure!$K$3)-4,ROW(A10)-(QUOTIENT(ROW(A10)-4,Procédure!$K$3)*Procédure!$K$3)-4+Procédure!$K$3))</f>
        <v>6</v>
      </c>
      <c r="B10" s="34"/>
      <c r="C10" s="35"/>
      <c r="D10" s="34"/>
      <c r="E10" s="35"/>
      <c r="F10" s="36"/>
      <c r="G10" s="36"/>
      <c r="I10" s="31" t="str">
        <f aca="false">IF(ROW(I10)&lt;=QUOTIENT(COUNTA($P$2:$P$61)-COUNTBLANK($P$2:$P$61),2)+MOD(COUNTA($P$2:$P$61)-COUNTBLANK($P$2:$P$61),2)+2,IF(ROW(I10)&lt;&gt;3,I9+2,1),"")</f>
        <v/>
      </c>
      <c r="J10" s="1" t="str">
        <f aca="false">IF(I10&lt;&gt;"",SUM(_xlfn.IFNA(INDEX($P$2:$P$61,MATCH(I10,$S$2:$S$61,0),1),0),_xlfn.IFNA(INDEX($P$2:$P$61,MATCH(I10,$W$2:$W$61,0),1),0),_xlfn.IFNA(INDEX($P$2:$P$61,MATCH(I10,$AA$2:$AA$61,0),1),0),_xlfn.IFNA(INDEX($P$2:$P$61,MATCH(I10,$AE$2:$AE$61,0),1),0)),"")</f>
        <v/>
      </c>
      <c r="K10" s="1" t="str">
        <f aca="false">_xlfn.IFNA(INDEX(Équipe!$B$3:$B$62,MATCH(J10,Équipe!$A$3:$A$62,0),1),"")</f>
        <v/>
      </c>
      <c r="L10" s="1" t="str">
        <f aca="false">IF(
AND(N10&lt;&gt;"",SUM( _xlfn.IFNA(INDEX($P$2:$P$61,MATCH(N10,$S$2:$S$61,0),1),0), _xlfn.IFNA(INDEX($P$2:$P$61,MATCH(N10,$W$2:$W$61,0),1),0), _xlfn.IFNA(INDEX($P$2:$P$61,MATCH(N10,$AA$2:$AA$61,0),1),0), _xlfn.IFNA(INDEX($P$2:$P$61,MATCH(N10,$AE$2:$AE$61,0),1),0) )&lt;&gt;0 ),
SUM(
_xlfn.IFNA(INDEX($P$2:$P$61,MATCH(N10,$S$2:$S$61,0),1),0),
_xlfn.IFNA(INDEX($P$2:$P$61,MATCH(N10,$W$2:$W$61,0),1),0),
_xlfn.IFNA(INDEX($P$2:$P$61,MATCH(N10,$AA$2:$AA$61,0),1),0),
_xlfn.IFNA(INDEX($P$2:$P$61,MATCH(N10,$AE$2:$AE$61,0),1),0)
),
"")</f>
        <v/>
      </c>
      <c r="M10" s="1" t="str">
        <f aca="false">_xlfn.IFNA(INDEX(Équipe!$B$3:$B$62,MATCH(L10,Équipe!$A$3:$A$62,0),1),"")</f>
        <v/>
      </c>
      <c r="N10" s="31" t="str">
        <f aca="false">IF(ROW(N10)&lt;=QUOTIENT(COUNTA($P$2:$P$61)-COUNTBLANK($P$2:$P$61),2)+MOD(COUNTA($P$2:$P$61)-COUNTBLANK($P$2:$P$61),2)+2,I10+1,"")</f>
        <v/>
      </c>
      <c r="P10" s="28" t="str">
        <f aca="false">IF(Équipe!$B11&lt;&gt;0,Équipe!$A11,"")</f>
        <v/>
      </c>
      <c r="Q10" s="28" t="str">
        <f aca="false">IF(AND(SUM(_xlfn.IFNA(INDEX('Mène 1'!$F$5:$F$34,MATCH($P10,'Mène 1'!$B$5:$B$34,0),1),0) , _xlfn.IFNA(INDEX('Mène 1'!$G$5:$G$34,MATCH($P10,'Mène 1'!$D$5:$D$34,0),1),0))=13,SUM(_xlfn.IFNA(INDEX('Mène 2'!$F$5:$F$34,MATCH($P10,'Mène 2'!$B$5:$B$34,0),1),0) , _xlfn.IFNA(INDEX('Mène 2'!$G$5:$G$34,MATCH($P10,'Mène 2'!$D$5:$D$34,0),1),0))=13, SUM(_xlfn.IFNA(INDEX('Mène 3'!$F$5:$F$34,MATCH($P10,'Mène 3'!$B$5:$B$34,0),1),0) , _xlfn.IFNA(INDEX('Mène 3'!$G$5:$G$34,MATCH($P10,'Mène 3'!$D$5:$D$34,0),1),0))=13),$P10,"")</f>
        <v/>
      </c>
      <c r="R10" s="28" t="str">
        <f aca="true">IF(AND(Équipe!$B11&lt;&gt;0,'Mène 4'!Q10&lt;&gt;""),RAND(),"")</f>
        <v/>
      </c>
      <c r="S10" s="28" t="str">
        <f aca="true">IF(AND(Équipe!$B11&lt;&gt;0,$Q10&lt;&gt;""),RANK($R10,$R$2:INDIRECT("$R$"&amp;0+COUNTA($P$2:$P$61))),"")</f>
        <v/>
      </c>
      <c r="U10" s="28" t="str">
        <f aca="false">IF(AND(_xlfn.XOR(SUM(_xlfn.IFNA(INDEX('Mène 1'!$F$5:$F$34,MATCH($P10,'Mène 1'!$B$5:$B$34,0),1),0) , _xlfn.IFNA(INDEX('Mène 1'!$G$5:$G$34,MATCH($P10,'Mène 1'!$D$5:$D$34,0),1),0))&lt;&gt;13,SUM(_xlfn.IFNA(INDEX('Mène 2'!$F$5:$F$34,MATCH($P10,'Mène 2'!$B$5:$B$34,0),1),0) , _xlfn.IFNA(INDEX('Mène 2'!$G$5:$G$34,MATCH($P10,'Mène 2'!$D$5:$D$34,0),1),0))&lt;&gt;13, SUM(_xlfn.IFNA(INDEX('Mène 3'!$F$5:$F$34,MATCH($P10,'Mène 3'!$B$5:$B$34,0),1),0) , _xlfn.IFNA(INDEX('Mène 3'!$G$5:$G$34,MATCH($P10,'Mène 3'!$D$5:$D$34,0),1),0))&lt;&gt;13),SUM(IF(Équipe!D11=13,1,0),IF(Équipe!G11=13,1,0),IF(Équipe!J11=13,1,0))&lt;&gt;0 ),$P10,"")</f>
        <v/>
      </c>
      <c r="V10" s="28" t="str">
        <f aca="true">IF(AND(Équipe!$B11&lt;&gt;0,'Mène 4'!U10&lt;&gt;""),RAND(),"")</f>
        <v/>
      </c>
      <c r="W10" s="28" t="str">
        <f aca="true">IF( AND(Équipe!$B11&lt;&gt;0,$U10&lt;&gt;""),RANK($V10,$V$2:INDIRECT("$V$"&amp;0+COUNTA($P$2:$P$61)))+MAX($S$2:$S$61),"")</f>
        <v/>
      </c>
      <c r="Y10" s="28" t="str">
        <f aca="false">IF(AND(_xlfn.XOR(SUM(_xlfn.IFNA(INDEX('Mène 1'!$F$5:$F$34,MATCH($P10,'Mène 1'!$B$5:$B$34,0),1),0) , _xlfn.IFNA(INDEX('Mène 1'!$G$5:$G$34,MATCH($P10,'Mène 1'!$D$5:$D$34,0),1),0))=13,SUM(_xlfn.IFNA(INDEX('Mène 2'!$F$5:$F$34,MATCH($P10,'Mène 2'!$B$5:$B$34,0),1),0) , _xlfn.IFNA(INDEX('Mène 2'!$G$5:$G$34,MATCH($P10,'Mène 2'!$D$5:$D$34,0),1),0))=13,SUM(_xlfn.IFNA(INDEX('Mène 3'!$F$5:$F$34,MATCH($P10,'Mène 3'!$B$5:$B$34,0),1),0) , _xlfn.IFNA(INDEX('Mène 3'!$G$5:$G$34,MATCH($P10,'Mène 3'!$D$5:$D$34,0),1),0))=13 ),Q10=""),$P10,"")</f>
        <v/>
      </c>
      <c r="Z10" s="28" t="str">
        <f aca="true">IF(AND(Équipe!$B11&lt;&gt;0,'Mène 4'!Y10&lt;&gt;""),RAND(),"")</f>
        <v/>
      </c>
      <c r="AA10" s="28" t="str">
        <f aca="true">IF( AND(Équipe!$B11&lt;&gt;0,$Y10&lt;&gt;""),RANK($Z10,$Z$2:INDIRECT("$Z$"&amp;0+COUNTA($P$2:$P$61)))+MAX($W$2:$W$61),"")</f>
        <v/>
      </c>
      <c r="AC10" s="28" t="str">
        <f aca="false">IF(AND(SUM(_xlfn.IFNA(INDEX('Mène 1'!$F$5:$F$34,MATCH($P10,'Mène 1'!$B$5:$B$34,0),1),0) , _xlfn.IFNA(INDEX('Mène 1'!$G$5:$G$34,MATCH($P10,'Mène 1'!$D$5:$D$34,0),1),0))&lt;&gt;13,SUM(_xlfn.IFNA(INDEX('Mène 2'!$F$5:$F$34,MATCH($P10,'Mène 2'!$B$5:$B$34,0),1),0) , _xlfn.IFNA(INDEX('Mène 2'!$G$5:$G$34,MATCH($P10,'Mène 2'!$D$5:$D$34,0),1),0))&lt;&gt;13,SUM(_xlfn.IFNA(INDEX('Mène 3'!$F$5:$F$34,MATCH($P10,'Mène 3'!$B$5:$B$34,0),1),0) , _xlfn.IFNA(INDEX('Mène 3'!$G$5:$G$34,MATCH($P10,'Mène 3'!$D$5:$D$34,0),1),0))&lt;&gt;13 ),$P10,"")</f>
        <v/>
      </c>
      <c r="AD10" s="28" t="str">
        <f aca="true">IF(AND(Équipe!$B11&lt;&gt;0,'Mène 4'!AC10&lt;&gt;""),RAND(),"")</f>
        <v/>
      </c>
      <c r="AE10" s="28" t="str">
        <f aca="true">IF( AND(Équipe!$B11&lt;&gt;0,$AC10&lt;&gt;""),RANK($AD10,$AD$2:INDIRECT("$AD$"&amp;0+COUNTA($P$2:$P$61)))+MAX($AA$2:$AA$61),"")</f>
        <v/>
      </c>
    </row>
    <row r="11" customFormat="false" ht="30.6" hidden="false" customHeight="true" outlineLevel="0" collapsed="false">
      <c r="A11" s="33" t="n">
        <f aca="false">IF(ROW(A11)-4&lt;=Procédure!$K$3,ROW(A11)-4,IF(ROW(A11)-(QUOTIENT(ROW(A11)-4,Procédure!$K$3)*Procédure!$K$3)-4&lt;&gt;0,ROW(A11)-(QUOTIENT(ROW(A11)-4,Procédure!$K$3)*Procédure!$K$3)-4,ROW(A11)-(QUOTIENT(ROW(A11)-4,Procédure!$K$3)*Procédure!$K$3)-4+Procédure!$K$3))</f>
        <v>7</v>
      </c>
      <c r="B11" s="34"/>
      <c r="C11" s="35"/>
      <c r="D11" s="34"/>
      <c r="E11" s="35"/>
      <c r="F11" s="36"/>
      <c r="G11" s="36"/>
      <c r="I11" s="31" t="str">
        <f aca="false">IF(ROW(I11)&lt;=QUOTIENT(COUNTA($P$2:$P$61)-COUNTBLANK($P$2:$P$61),2)+MOD(COUNTA($P$2:$P$61)-COUNTBLANK($P$2:$P$61),2)+2,IF(ROW(I11)&lt;&gt;3,I10+2,1),"")</f>
        <v/>
      </c>
      <c r="J11" s="1" t="str">
        <f aca="false">IF(I11&lt;&gt;"",SUM(_xlfn.IFNA(INDEX($P$2:$P$61,MATCH(I11,$S$2:$S$61,0),1),0),_xlfn.IFNA(INDEX($P$2:$P$61,MATCH(I11,$W$2:$W$61,0),1),0),_xlfn.IFNA(INDEX($P$2:$P$61,MATCH(I11,$AA$2:$AA$61,0),1),0),_xlfn.IFNA(INDEX($P$2:$P$61,MATCH(I11,$AE$2:$AE$61,0),1),0)),"")</f>
        <v/>
      </c>
      <c r="K11" s="1" t="str">
        <f aca="false">_xlfn.IFNA(INDEX(Équipe!$B$3:$B$62,MATCH(J11,Équipe!$A$3:$A$62,0),1),"")</f>
        <v/>
      </c>
      <c r="L11" s="1" t="str">
        <f aca="false">IF(
AND(N11&lt;&gt;"",SUM( _xlfn.IFNA(INDEX($P$2:$P$61,MATCH(N11,$S$2:$S$61,0),1),0), _xlfn.IFNA(INDEX($P$2:$P$61,MATCH(N11,$W$2:$W$61,0),1),0), _xlfn.IFNA(INDEX($P$2:$P$61,MATCH(N11,$AA$2:$AA$61,0),1),0), _xlfn.IFNA(INDEX($P$2:$P$61,MATCH(N11,$AE$2:$AE$61,0),1),0) )&lt;&gt;0 ),
SUM(
_xlfn.IFNA(INDEX($P$2:$P$61,MATCH(N11,$S$2:$S$61,0),1),0),
_xlfn.IFNA(INDEX($P$2:$P$61,MATCH(N11,$W$2:$W$61,0),1),0),
_xlfn.IFNA(INDEX($P$2:$P$61,MATCH(N11,$AA$2:$AA$61,0),1),0),
_xlfn.IFNA(INDEX($P$2:$P$61,MATCH(N11,$AE$2:$AE$61,0),1),0)
),
"")</f>
        <v/>
      </c>
      <c r="M11" s="1" t="str">
        <f aca="false">_xlfn.IFNA(INDEX(Équipe!$B$3:$B$62,MATCH(L11,Équipe!$A$3:$A$62,0),1),"")</f>
        <v/>
      </c>
      <c r="N11" s="31" t="str">
        <f aca="false">IF(ROW(N11)&lt;=QUOTIENT(COUNTA($P$2:$P$61)-COUNTBLANK($P$2:$P$61),2)+MOD(COUNTA($P$2:$P$61)-COUNTBLANK($P$2:$P$61),2)+2,I11+1,"")</f>
        <v/>
      </c>
      <c r="P11" s="28" t="str">
        <f aca="false">IF(Équipe!$B12&lt;&gt;0,Équipe!$A12,"")</f>
        <v/>
      </c>
      <c r="Q11" s="28" t="str">
        <f aca="false">IF(AND(SUM(_xlfn.IFNA(INDEX('Mène 1'!$F$5:$F$34,MATCH($P11,'Mène 1'!$B$5:$B$34,0),1),0) , _xlfn.IFNA(INDEX('Mène 1'!$G$5:$G$34,MATCH($P11,'Mène 1'!$D$5:$D$34,0),1),0))=13,SUM(_xlfn.IFNA(INDEX('Mène 2'!$F$5:$F$34,MATCH($P11,'Mène 2'!$B$5:$B$34,0),1),0) , _xlfn.IFNA(INDEX('Mène 2'!$G$5:$G$34,MATCH($P11,'Mène 2'!$D$5:$D$34,0),1),0))=13, SUM(_xlfn.IFNA(INDEX('Mène 3'!$F$5:$F$34,MATCH($P11,'Mène 3'!$B$5:$B$34,0),1),0) , _xlfn.IFNA(INDEX('Mène 3'!$G$5:$G$34,MATCH($P11,'Mène 3'!$D$5:$D$34,0),1),0))=13),$P11,"")</f>
        <v/>
      </c>
      <c r="R11" s="28" t="str">
        <f aca="true">IF(AND(Équipe!$B12&lt;&gt;0,'Mène 4'!Q11&lt;&gt;""),RAND(),"")</f>
        <v/>
      </c>
      <c r="S11" s="28" t="str">
        <f aca="true">IF(AND(Équipe!$B12&lt;&gt;0,$Q11&lt;&gt;""),RANK($R11,$R$2:INDIRECT("$R$"&amp;0+COUNTA($P$2:$P$61))),"")</f>
        <v/>
      </c>
      <c r="U11" s="28" t="str">
        <f aca="false">IF(AND(_xlfn.XOR(SUM(_xlfn.IFNA(INDEX('Mène 1'!$F$5:$F$34,MATCH($P11,'Mène 1'!$B$5:$B$34,0),1),0) , _xlfn.IFNA(INDEX('Mène 1'!$G$5:$G$34,MATCH($P11,'Mène 1'!$D$5:$D$34,0),1),0))&lt;&gt;13,SUM(_xlfn.IFNA(INDEX('Mène 2'!$F$5:$F$34,MATCH($P11,'Mène 2'!$B$5:$B$34,0),1),0) , _xlfn.IFNA(INDEX('Mène 2'!$G$5:$G$34,MATCH($P11,'Mène 2'!$D$5:$D$34,0),1),0))&lt;&gt;13, SUM(_xlfn.IFNA(INDEX('Mène 3'!$F$5:$F$34,MATCH($P11,'Mène 3'!$B$5:$B$34,0),1),0) , _xlfn.IFNA(INDEX('Mène 3'!$G$5:$G$34,MATCH($P11,'Mène 3'!$D$5:$D$34,0),1),0))&lt;&gt;13),SUM(IF(Équipe!D12=13,1,0),IF(Équipe!G12=13,1,0),IF(Équipe!J12=13,1,0))&lt;&gt;0 ),$P11,"")</f>
        <v/>
      </c>
      <c r="V11" s="28" t="str">
        <f aca="true">IF(AND(Équipe!$B12&lt;&gt;0,'Mène 4'!U11&lt;&gt;""),RAND(),"")</f>
        <v/>
      </c>
      <c r="W11" s="28" t="str">
        <f aca="true">IF( AND(Équipe!$B12&lt;&gt;0,$U11&lt;&gt;""),RANK($V11,$V$2:INDIRECT("$V$"&amp;0+COUNTA($P$2:$P$61)))+MAX($S$2:$S$61),"")</f>
        <v/>
      </c>
      <c r="Y11" s="28" t="str">
        <f aca="false">IF(AND(_xlfn.XOR(SUM(_xlfn.IFNA(INDEX('Mène 1'!$F$5:$F$34,MATCH($P11,'Mène 1'!$B$5:$B$34,0),1),0) , _xlfn.IFNA(INDEX('Mène 1'!$G$5:$G$34,MATCH($P11,'Mène 1'!$D$5:$D$34,0),1),0))=13,SUM(_xlfn.IFNA(INDEX('Mène 2'!$F$5:$F$34,MATCH($P11,'Mène 2'!$B$5:$B$34,0),1),0) , _xlfn.IFNA(INDEX('Mène 2'!$G$5:$G$34,MATCH($P11,'Mène 2'!$D$5:$D$34,0),1),0))=13,SUM(_xlfn.IFNA(INDEX('Mène 3'!$F$5:$F$34,MATCH($P11,'Mène 3'!$B$5:$B$34,0),1),0) , _xlfn.IFNA(INDEX('Mène 3'!$G$5:$G$34,MATCH($P11,'Mène 3'!$D$5:$D$34,0),1),0))=13 ),Q11=""),$P11,"")</f>
        <v/>
      </c>
      <c r="Z11" s="28" t="str">
        <f aca="true">IF(AND(Équipe!$B12&lt;&gt;0,'Mène 4'!Y11&lt;&gt;""),RAND(),"")</f>
        <v/>
      </c>
      <c r="AA11" s="28" t="str">
        <f aca="true">IF( AND(Équipe!$B12&lt;&gt;0,$Y11&lt;&gt;""),RANK($Z11,$Z$2:INDIRECT("$Z$"&amp;0+COUNTA($P$2:$P$61)))+MAX($W$2:$W$61),"")</f>
        <v/>
      </c>
      <c r="AC11" s="28" t="str">
        <f aca="false">IF(AND(SUM(_xlfn.IFNA(INDEX('Mène 1'!$F$5:$F$34,MATCH($P11,'Mène 1'!$B$5:$B$34,0),1),0) , _xlfn.IFNA(INDEX('Mène 1'!$G$5:$G$34,MATCH($P11,'Mène 1'!$D$5:$D$34,0),1),0))&lt;&gt;13,SUM(_xlfn.IFNA(INDEX('Mène 2'!$F$5:$F$34,MATCH($P11,'Mène 2'!$B$5:$B$34,0),1),0) , _xlfn.IFNA(INDEX('Mène 2'!$G$5:$G$34,MATCH($P11,'Mène 2'!$D$5:$D$34,0),1),0))&lt;&gt;13,SUM(_xlfn.IFNA(INDEX('Mène 3'!$F$5:$F$34,MATCH($P11,'Mène 3'!$B$5:$B$34,0),1),0) , _xlfn.IFNA(INDEX('Mène 3'!$G$5:$G$34,MATCH($P11,'Mène 3'!$D$5:$D$34,0),1),0))&lt;&gt;13 ),$P11,"")</f>
        <v/>
      </c>
      <c r="AD11" s="28" t="str">
        <f aca="true">IF(AND(Équipe!$B12&lt;&gt;0,'Mène 4'!AC11&lt;&gt;""),RAND(),"")</f>
        <v/>
      </c>
      <c r="AE11" s="28" t="str">
        <f aca="true">IF( AND(Équipe!$B12&lt;&gt;0,$AC11&lt;&gt;""),RANK($AD11,$AD$2:INDIRECT("$AD$"&amp;0+COUNTA($P$2:$P$61)))+MAX($AA$2:$AA$61),"")</f>
        <v/>
      </c>
    </row>
    <row r="12" customFormat="false" ht="30.6" hidden="false" customHeight="true" outlineLevel="0" collapsed="false">
      <c r="A12" s="33" t="n">
        <f aca="false">IF(ROW(A12)-4&lt;=Procédure!$K$3,ROW(A12)-4,IF(ROW(A12)-(QUOTIENT(ROW(A12)-4,Procédure!$K$3)*Procédure!$K$3)-4&lt;&gt;0,ROW(A12)-(QUOTIENT(ROW(A12)-4,Procédure!$K$3)*Procédure!$K$3)-4,ROW(A12)-(QUOTIENT(ROW(A12)-4,Procédure!$K$3)*Procédure!$K$3)-4+Procédure!$K$3))</f>
        <v>8</v>
      </c>
      <c r="B12" s="34"/>
      <c r="C12" s="35"/>
      <c r="D12" s="34"/>
      <c r="E12" s="35"/>
      <c r="F12" s="36"/>
      <c r="G12" s="36"/>
      <c r="I12" s="31" t="str">
        <f aca="false">IF(ROW(I12)&lt;=QUOTIENT(COUNTA($P$2:$P$61)-COUNTBLANK($P$2:$P$61),2)+MOD(COUNTA($P$2:$P$61)-COUNTBLANK($P$2:$P$61),2)+2,IF(ROW(I12)&lt;&gt;3,I11+2,1),"")</f>
        <v/>
      </c>
      <c r="J12" s="1" t="str">
        <f aca="false">IF(I12&lt;&gt;"",SUM(_xlfn.IFNA(INDEX($P$2:$P$61,MATCH(I12,$S$2:$S$61,0),1),0),_xlfn.IFNA(INDEX($P$2:$P$61,MATCH(I12,$W$2:$W$61,0),1),0),_xlfn.IFNA(INDEX($P$2:$P$61,MATCH(I12,$AA$2:$AA$61,0),1),0),_xlfn.IFNA(INDEX($P$2:$P$61,MATCH(I12,$AE$2:$AE$61,0),1),0)),"")</f>
        <v/>
      </c>
      <c r="K12" s="1" t="str">
        <f aca="false">_xlfn.IFNA(INDEX(Équipe!$B$3:$B$62,MATCH(J12,Équipe!$A$3:$A$62,0),1),"")</f>
        <v/>
      </c>
      <c r="L12" s="1" t="str">
        <f aca="false">IF(
AND(N12&lt;&gt;"",SUM( _xlfn.IFNA(INDEX($P$2:$P$61,MATCH(N12,$S$2:$S$61,0),1),0), _xlfn.IFNA(INDEX($P$2:$P$61,MATCH(N12,$W$2:$W$61,0),1),0), _xlfn.IFNA(INDEX($P$2:$P$61,MATCH(N12,$AA$2:$AA$61,0),1),0), _xlfn.IFNA(INDEX($P$2:$P$61,MATCH(N12,$AE$2:$AE$61,0),1),0) )&lt;&gt;0 ),
SUM(
_xlfn.IFNA(INDEX($P$2:$P$61,MATCH(N12,$S$2:$S$61,0),1),0),
_xlfn.IFNA(INDEX($P$2:$P$61,MATCH(N12,$W$2:$W$61,0),1),0),
_xlfn.IFNA(INDEX($P$2:$P$61,MATCH(N12,$AA$2:$AA$61,0),1),0),
_xlfn.IFNA(INDEX($P$2:$P$61,MATCH(N12,$AE$2:$AE$61,0),1),0)
),
"")</f>
        <v/>
      </c>
      <c r="M12" s="1" t="str">
        <f aca="false">_xlfn.IFNA(INDEX(Équipe!$B$3:$B$62,MATCH(L12,Équipe!$A$3:$A$62,0),1),"")</f>
        <v/>
      </c>
      <c r="N12" s="31" t="str">
        <f aca="false">IF(ROW(N12)&lt;=QUOTIENT(COUNTA($P$2:$P$61)-COUNTBLANK($P$2:$P$61),2)+MOD(COUNTA($P$2:$P$61)-COUNTBLANK($P$2:$P$61),2)+2,I12+1,"")</f>
        <v/>
      </c>
      <c r="P12" s="28" t="str">
        <f aca="false">IF(Équipe!$B13&lt;&gt;0,Équipe!$A13,"")</f>
        <v/>
      </c>
      <c r="Q12" s="28" t="str">
        <f aca="false">IF(AND(SUM(_xlfn.IFNA(INDEX('Mène 1'!$F$5:$F$34,MATCH($P12,'Mène 1'!$B$5:$B$34,0),1),0) , _xlfn.IFNA(INDEX('Mène 1'!$G$5:$G$34,MATCH($P12,'Mène 1'!$D$5:$D$34,0),1),0))=13,SUM(_xlfn.IFNA(INDEX('Mène 2'!$F$5:$F$34,MATCH($P12,'Mène 2'!$B$5:$B$34,0),1),0) , _xlfn.IFNA(INDEX('Mène 2'!$G$5:$G$34,MATCH($P12,'Mène 2'!$D$5:$D$34,0),1),0))=13, SUM(_xlfn.IFNA(INDEX('Mène 3'!$F$5:$F$34,MATCH($P12,'Mène 3'!$B$5:$B$34,0),1),0) , _xlfn.IFNA(INDEX('Mène 3'!$G$5:$G$34,MATCH($P12,'Mène 3'!$D$5:$D$34,0),1),0))=13),$P12,"")</f>
        <v/>
      </c>
      <c r="R12" s="28" t="str">
        <f aca="true">IF(AND(Équipe!$B13&lt;&gt;0,'Mène 4'!Q12&lt;&gt;""),RAND(),"")</f>
        <v/>
      </c>
      <c r="S12" s="28" t="str">
        <f aca="true">IF(AND(Équipe!$B13&lt;&gt;0,$Q12&lt;&gt;""),RANK($R12,$R$2:INDIRECT("$R$"&amp;0+COUNTA($P$2:$P$61))),"")</f>
        <v/>
      </c>
      <c r="U12" s="28" t="str">
        <f aca="false">IF(AND(_xlfn.XOR(SUM(_xlfn.IFNA(INDEX('Mène 1'!$F$5:$F$34,MATCH($P12,'Mène 1'!$B$5:$B$34,0),1),0) , _xlfn.IFNA(INDEX('Mène 1'!$G$5:$G$34,MATCH($P12,'Mène 1'!$D$5:$D$34,0),1),0))&lt;&gt;13,SUM(_xlfn.IFNA(INDEX('Mène 2'!$F$5:$F$34,MATCH($P12,'Mène 2'!$B$5:$B$34,0),1),0) , _xlfn.IFNA(INDEX('Mène 2'!$G$5:$G$34,MATCH($P12,'Mène 2'!$D$5:$D$34,0),1),0))&lt;&gt;13, SUM(_xlfn.IFNA(INDEX('Mène 3'!$F$5:$F$34,MATCH($P12,'Mène 3'!$B$5:$B$34,0),1),0) , _xlfn.IFNA(INDEX('Mène 3'!$G$5:$G$34,MATCH($P12,'Mène 3'!$D$5:$D$34,0),1),0))&lt;&gt;13),SUM(IF(Équipe!D13=13,1,0),IF(Équipe!G13=13,1,0),IF(Équipe!J13=13,1,0))&lt;&gt;0 ),$P12,"")</f>
        <v/>
      </c>
      <c r="V12" s="28" t="str">
        <f aca="true">IF(AND(Équipe!$B13&lt;&gt;0,'Mène 4'!U12&lt;&gt;""),RAND(),"")</f>
        <v/>
      </c>
      <c r="W12" s="28" t="str">
        <f aca="true">IF( AND(Équipe!$B13&lt;&gt;0,$U12&lt;&gt;""),RANK($V12,$V$2:INDIRECT("$V$"&amp;0+COUNTA($P$2:$P$61)))+MAX($S$2:$S$61),"")</f>
        <v/>
      </c>
      <c r="Y12" s="28" t="str">
        <f aca="false">IF(AND(_xlfn.XOR(SUM(_xlfn.IFNA(INDEX('Mène 1'!$F$5:$F$34,MATCH($P12,'Mène 1'!$B$5:$B$34,0),1),0) , _xlfn.IFNA(INDEX('Mène 1'!$G$5:$G$34,MATCH($P12,'Mène 1'!$D$5:$D$34,0),1),0))=13,SUM(_xlfn.IFNA(INDEX('Mène 2'!$F$5:$F$34,MATCH($P12,'Mène 2'!$B$5:$B$34,0),1),0) , _xlfn.IFNA(INDEX('Mène 2'!$G$5:$G$34,MATCH($P12,'Mène 2'!$D$5:$D$34,0),1),0))=13,SUM(_xlfn.IFNA(INDEX('Mène 3'!$F$5:$F$34,MATCH($P12,'Mène 3'!$B$5:$B$34,0),1),0) , _xlfn.IFNA(INDEX('Mène 3'!$G$5:$G$34,MATCH($P12,'Mène 3'!$D$5:$D$34,0),1),0))=13 ),Q12=""),$P12,"")</f>
        <v/>
      </c>
      <c r="Z12" s="28" t="str">
        <f aca="true">IF(AND(Équipe!$B13&lt;&gt;0,'Mène 4'!Y12&lt;&gt;""),RAND(),"")</f>
        <v/>
      </c>
      <c r="AA12" s="28" t="str">
        <f aca="true">IF( AND(Équipe!$B13&lt;&gt;0,$Y12&lt;&gt;""),RANK($Z12,$Z$2:INDIRECT("$Z$"&amp;0+COUNTA($P$2:$P$61)))+MAX($W$2:$W$61),"")</f>
        <v/>
      </c>
      <c r="AC12" s="28" t="str">
        <f aca="false">IF(AND(SUM(_xlfn.IFNA(INDEX('Mène 1'!$F$5:$F$34,MATCH($P12,'Mène 1'!$B$5:$B$34,0),1),0) , _xlfn.IFNA(INDEX('Mène 1'!$G$5:$G$34,MATCH($P12,'Mène 1'!$D$5:$D$34,0),1),0))&lt;&gt;13,SUM(_xlfn.IFNA(INDEX('Mène 2'!$F$5:$F$34,MATCH($P12,'Mène 2'!$B$5:$B$34,0),1),0) , _xlfn.IFNA(INDEX('Mène 2'!$G$5:$G$34,MATCH($P12,'Mène 2'!$D$5:$D$34,0),1),0))&lt;&gt;13,SUM(_xlfn.IFNA(INDEX('Mène 3'!$F$5:$F$34,MATCH($P12,'Mène 3'!$B$5:$B$34,0),1),0) , _xlfn.IFNA(INDEX('Mène 3'!$G$5:$G$34,MATCH($P12,'Mène 3'!$D$5:$D$34,0),1),0))&lt;&gt;13 ),$P12,"")</f>
        <v/>
      </c>
      <c r="AD12" s="28" t="str">
        <f aca="true">IF(AND(Équipe!$B13&lt;&gt;0,'Mène 4'!AC12&lt;&gt;""),RAND(),"")</f>
        <v/>
      </c>
      <c r="AE12" s="28" t="str">
        <f aca="true">IF( AND(Équipe!$B13&lt;&gt;0,$AC12&lt;&gt;""),RANK($AD12,$AD$2:INDIRECT("$AD$"&amp;0+COUNTA($P$2:$P$61)))+MAX($AA$2:$AA$61),"")</f>
        <v/>
      </c>
    </row>
    <row r="13" customFormat="false" ht="30.6" hidden="false" customHeight="true" outlineLevel="0" collapsed="false">
      <c r="A13" s="33" t="n">
        <f aca="false">IF(ROW(A13)-4&lt;=Procédure!$K$3,ROW(A13)-4,IF(ROW(A13)-(QUOTIENT(ROW(A13)-4,Procédure!$K$3)*Procédure!$K$3)-4&lt;&gt;0,ROW(A13)-(QUOTIENT(ROW(A13)-4,Procédure!$K$3)*Procédure!$K$3)-4,ROW(A13)-(QUOTIENT(ROW(A13)-4,Procédure!$K$3)*Procédure!$K$3)-4+Procédure!$K$3))</f>
        <v>9</v>
      </c>
      <c r="B13" s="34"/>
      <c r="C13" s="35"/>
      <c r="D13" s="34"/>
      <c r="E13" s="35"/>
      <c r="F13" s="36"/>
      <c r="G13" s="36"/>
      <c r="I13" s="31" t="str">
        <f aca="false">IF(ROW(I13)&lt;=QUOTIENT(COUNTA($P$2:$P$61)-COUNTBLANK($P$2:$P$61),2)+MOD(COUNTA($P$2:$P$61)-COUNTBLANK($P$2:$P$61),2)+2,IF(ROW(I13)&lt;&gt;3,I12+2,1),"")</f>
        <v/>
      </c>
      <c r="J13" s="1" t="str">
        <f aca="false">IF(I13&lt;&gt;"",SUM(_xlfn.IFNA(INDEX($P$2:$P$61,MATCH(I13,$S$2:$S$61,0),1),0),_xlfn.IFNA(INDEX($P$2:$P$61,MATCH(I13,$W$2:$W$61,0),1),0),_xlfn.IFNA(INDEX($P$2:$P$61,MATCH(I13,$AA$2:$AA$61,0),1),0),_xlfn.IFNA(INDEX($P$2:$P$61,MATCH(I13,$AE$2:$AE$61,0),1),0)),"")</f>
        <v/>
      </c>
      <c r="K13" s="1" t="str">
        <f aca="false">_xlfn.IFNA(INDEX(Équipe!$B$3:$B$62,MATCH(J13,Équipe!$A$3:$A$62,0),1),"")</f>
        <v/>
      </c>
      <c r="L13" s="1" t="str">
        <f aca="false">IF(
AND(N13&lt;&gt;"",SUM( _xlfn.IFNA(INDEX($P$2:$P$61,MATCH(N13,$S$2:$S$61,0),1),0), _xlfn.IFNA(INDEX($P$2:$P$61,MATCH(N13,$W$2:$W$61,0),1),0), _xlfn.IFNA(INDEX($P$2:$P$61,MATCH(N13,$AA$2:$AA$61,0),1),0), _xlfn.IFNA(INDEX($P$2:$P$61,MATCH(N13,$AE$2:$AE$61,0),1),0) )&lt;&gt;0 ),
SUM(
_xlfn.IFNA(INDEX($P$2:$P$61,MATCH(N13,$S$2:$S$61,0),1),0),
_xlfn.IFNA(INDEX($P$2:$P$61,MATCH(N13,$W$2:$W$61,0),1),0),
_xlfn.IFNA(INDEX($P$2:$P$61,MATCH(N13,$AA$2:$AA$61,0),1),0),
_xlfn.IFNA(INDEX($P$2:$P$61,MATCH(N13,$AE$2:$AE$61,0),1),0)
),
"")</f>
        <v/>
      </c>
      <c r="M13" s="1" t="str">
        <f aca="false">_xlfn.IFNA(INDEX(Équipe!$B$3:$B$62,MATCH(L13,Équipe!$A$3:$A$62,0),1),"")</f>
        <v/>
      </c>
      <c r="N13" s="31" t="str">
        <f aca="false">IF(ROW(N13)&lt;=QUOTIENT(COUNTA($P$2:$P$61)-COUNTBLANK($P$2:$P$61),2)+MOD(COUNTA($P$2:$P$61)-COUNTBLANK($P$2:$P$61),2)+2,I13+1,"")</f>
        <v/>
      </c>
      <c r="P13" s="28" t="str">
        <f aca="false">IF(Équipe!$B14&lt;&gt;0,Équipe!$A14,"")</f>
        <v/>
      </c>
      <c r="Q13" s="28" t="str">
        <f aca="false">IF(AND(SUM(_xlfn.IFNA(INDEX('Mène 1'!$F$5:$F$34,MATCH($P13,'Mène 1'!$B$5:$B$34,0),1),0) , _xlfn.IFNA(INDEX('Mène 1'!$G$5:$G$34,MATCH($P13,'Mène 1'!$D$5:$D$34,0),1),0))=13,SUM(_xlfn.IFNA(INDEX('Mène 2'!$F$5:$F$34,MATCH($P13,'Mène 2'!$B$5:$B$34,0),1),0) , _xlfn.IFNA(INDEX('Mène 2'!$G$5:$G$34,MATCH($P13,'Mène 2'!$D$5:$D$34,0),1),0))=13, SUM(_xlfn.IFNA(INDEX('Mène 3'!$F$5:$F$34,MATCH($P13,'Mène 3'!$B$5:$B$34,0),1),0) , _xlfn.IFNA(INDEX('Mène 3'!$G$5:$G$34,MATCH($P13,'Mène 3'!$D$5:$D$34,0),1),0))=13),$P13,"")</f>
        <v/>
      </c>
      <c r="R13" s="28" t="str">
        <f aca="true">IF(AND(Équipe!$B14&lt;&gt;0,'Mène 4'!Q13&lt;&gt;""),RAND(),"")</f>
        <v/>
      </c>
      <c r="S13" s="28" t="str">
        <f aca="true">IF(AND(Équipe!$B14&lt;&gt;0,$Q13&lt;&gt;""),RANK($R13,$R$2:INDIRECT("$R$"&amp;0+COUNTA($P$2:$P$61))),"")</f>
        <v/>
      </c>
      <c r="U13" s="28" t="str">
        <f aca="false">IF(AND(_xlfn.XOR(SUM(_xlfn.IFNA(INDEX('Mène 1'!$F$5:$F$34,MATCH($P13,'Mène 1'!$B$5:$B$34,0),1),0) , _xlfn.IFNA(INDEX('Mène 1'!$G$5:$G$34,MATCH($P13,'Mène 1'!$D$5:$D$34,0),1),0))&lt;&gt;13,SUM(_xlfn.IFNA(INDEX('Mène 2'!$F$5:$F$34,MATCH($P13,'Mène 2'!$B$5:$B$34,0),1),0) , _xlfn.IFNA(INDEX('Mène 2'!$G$5:$G$34,MATCH($P13,'Mène 2'!$D$5:$D$34,0),1),0))&lt;&gt;13, SUM(_xlfn.IFNA(INDEX('Mène 3'!$F$5:$F$34,MATCH($P13,'Mène 3'!$B$5:$B$34,0),1),0) , _xlfn.IFNA(INDEX('Mène 3'!$G$5:$G$34,MATCH($P13,'Mène 3'!$D$5:$D$34,0),1),0))&lt;&gt;13),SUM(IF(Équipe!D14=13,1,0),IF(Équipe!G14=13,1,0),IF(Équipe!J14=13,1,0))&lt;&gt;0 ),$P13,"")</f>
        <v/>
      </c>
      <c r="V13" s="28" t="str">
        <f aca="true">IF(AND(Équipe!$B14&lt;&gt;0,'Mène 4'!U13&lt;&gt;""),RAND(),"")</f>
        <v/>
      </c>
      <c r="W13" s="28" t="str">
        <f aca="true">IF( AND(Équipe!$B14&lt;&gt;0,$U13&lt;&gt;""),RANK($V13,$V$2:INDIRECT("$V$"&amp;0+COUNTA($P$2:$P$61)))+MAX($S$2:$S$61),"")</f>
        <v/>
      </c>
      <c r="Y13" s="28" t="str">
        <f aca="false">IF(AND(_xlfn.XOR(SUM(_xlfn.IFNA(INDEX('Mène 1'!$F$5:$F$34,MATCH($P13,'Mène 1'!$B$5:$B$34,0),1),0) , _xlfn.IFNA(INDEX('Mène 1'!$G$5:$G$34,MATCH($P13,'Mène 1'!$D$5:$D$34,0),1),0))=13,SUM(_xlfn.IFNA(INDEX('Mène 2'!$F$5:$F$34,MATCH($P13,'Mène 2'!$B$5:$B$34,0),1),0) , _xlfn.IFNA(INDEX('Mène 2'!$G$5:$G$34,MATCH($P13,'Mène 2'!$D$5:$D$34,0),1),0))=13,SUM(_xlfn.IFNA(INDEX('Mène 3'!$F$5:$F$34,MATCH($P13,'Mène 3'!$B$5:$B$34,0),1),0) , _xlfn.IFNA(INDEX('Mène 3'!$G$5:$G$34,MATCH($P13,'Mène 3'!$D$5:$D$34,0),1),0))=13 ),Q13=""),$P13,"")</f>
        <v/>
      </c>
      <c r="Z13" s="28" t="str">
        <f aca="true">IF(AND(Équipe!$B14&lt;&gt;0,'Mène 4'!Y13&lt;&gt;""),RAND(),"")</f>
        <v/>
      </c>
      <c r="AA13" s="28" t="str">
        <f aca="true">IF( AND(Équipe!$B14&lt;&gt;0,$Y13&lt;&gt;""),RANK($Z13,$Z$2:INDIRECT("$Z$"&amp;0+COUNTA($P$2:$P$61)))+MAX($W$2:$W$61),"")</f>
        <v/>
      </c>
      <c r="AC13" s="28" t="str">
        <f aca="false">IF(AND(SUM(_xlfn.IFNA(INDEX('Mène 1'!$F$5:$F$34,MATCH($P13,'Mène 1'!$B$5:$B$34,0),1),0) , _xlfn.IFNA(INDEX('Mène 1'!$G$5:$G$34,MATCH($P13,'Mène 1'!$D$5:$D$34,0),1),0))&lt;&gt;13,SUM(_xlfn.IFNA(INDEX('Mène 2'!$F$5:$F$34,MATCH($P13,'Mène 2'!$B$5:$B$34,0),1),0) , _xlfn.IFNA(INDEX('Mène 2'!$G$5:$G$34,MATCH($P13,'Mène 2'!$D$5:$D$34,0),1),0))&lt;&gt;13,SUM(_xlfn.IFNA(INDEX('Mène 3'!$F$5:$F$34,MATCH($P13,'Mène 3'!$B$5:$B$34,0),1),0) , _xlfn.IFNA(INDEX('Mène 3'!$G$5:$G$34,MATCH($P13,'Mène 3'!$D$5:$D$34,0),1),0))&lt;&gt;13 ),$P13,"")</f>
        <v/>
      </c>
      <c r="AD13" s="28" t="str">
        <f aca="true">IF(AND(Équipe!$B14&lt;&gt;0,'Mène 4'!AC13&lt;&gt;""),RAND(),"")</f>
        <v/>
      </c>
      <c r="AE13" s="28" t="str">
        <f aca="true">IF( AND(Équipe!$B14&lt;&gt;0,$AC13&lt;&gt;""),RANK($AD13,$AD$2:INDIRECT("$AD$"&amp;0+COUNTA($P$2:$P$61)))+MAX($AA$2:$AA$61),"")</f>
        <v/>
      </c>
    </row>
    <row r="14" customFormat="false" ht="30.6" hidden="false" customHeight="true" outlineLevel="0" collapsed="false">
      <c r="A14" s="33" t="n">
        <f aca="false">IF(ROW(A14)-4&lt;=Procédure!$K$3,ROW(A14)-4,IF(ROW(A14)-(QUOTIENT(ROW(A14)-4,Procédure!$K$3)*Procédure!$K$3)-4&lt;&gt;0,ROW(A14)-(QUOTIENT(ROW(A14)-4,Procédure!$K$3)*Procédure!$K$3)-4,ROW(A14)-(QUOTIENT(ROW(A14)-4,Procédure!$K$3)*Procédure!$K$3)-4+Procédure!$K$3))</f>
        <v>10</v>
      </c>
      <c r="B14" s="34"/>
      <c r="C14" s="35"/>
      <c r="D14" s="34"/>
      <c r="E14" s="35"/>
      <c r="F14" s="36"/>
      <c r="G14" s="36"/>
      <c r="I14" s="31" t="str">
        <f aca="false">IF(ROW(I14)&lt;=QUOTIENT(COUNTA($P$2:$P$61)-COUNTBLANK($P$2:$P$61),2)+MOD(COUNTA($P$2:$P$61)-COUNTBLANK($P$2:$P$61),2)+2,IF(ROW(I14)&lt;&gt;3,I13+2,1),"")</f>
        <v/>
      </c>
      <c r="J14" s="1" t="str">
        <f aca="false">IF(I14&lt;&gt;"",SUM(_xlfn.IFNA(INDEX($P$2:$P$61,MATCH(I14,$S$2:$S$61,0),1),0),_xlfn.IFNA(INDEX($P$2:$P$61,MATCH(I14,$W$2:$W$61,0),1),0),_xlfn.IFNA(INDEX($P$2:$P$61,MATCH(I14,$AA$2:$AA$61,0),1),0),_xlfn.IFNA(INDEX($P$2:$P$61,MATCH(I14,$AE$2:$AE$61,0),1),0)),"")</f>
        <v/>
      </c>
      <c r="K14" s="1" t="str">
        <f aca="false">_xlfn.IFNA(INDEX(Équipe!$B$3:$B$62,MATCH(J14,Équipe!$A$3:$A$62,0),1),"")</f>
        <v/>
      </c>
      <c r="L14" s="1" t="str">
        <f aca="false">IF(
AND(N14&lt;&gt;"",SUM( _xlfn.IFNA(INDEX($P$2:$P$61,MATCH(N14,$S$2:$S$61,0),1),0), _xlfn.IFNA(INDEX($P$2:$P$61,MATCH(N14,$W$2:$W$61,0),1),0), _xlfn.IFNA(INDEX($P$2:$P$61,MATCH(N14,$AA$2:$AA$61,0),1),0), _xlfn.IFNA(INDEX($P$2:$P$61,MATCH(N14,$AE$2:$AE$61,0),1),0) )&lt;&gt;0 ),
SUM(
_xlfn.IFNA(INDEX($P$2:$P$61,MATCH(N14,$S$2:$S$61,0),1),0),
_xlfn.IFNA(INDEX($P$2:$P$61,MATCH(N14,$W$2:$W$61,0),1),0),
_xlfn.IFNA(INDEX($P$2:$P$61,MATCH(N14,$AA$2:$AA$61,0),1),0),
_xlfn.IFNA(INDEX($P$2:$P$61,MATCH(N14,$AE$2:$AE$61,0),1),0)
),
"")</f>
        <v/>
      </c>
      <c r="M14" s="1" t="str">
        <f aca="false">_xlfn.IFNA(INDEX(Équipe!$B$3:$B$62,MATCH(L14,Équipe!$A$3:$A$62,0),1),"")</f>
        <v/>
      </c>
      <c r="N14" s="31" t="str">
        <f aca="false">IF(ROW(N14)&lt;=QUOTIENT(COUNTA($P$2:$P$61)-COUNTBLANK($P$2:$P$61),2)+MOD(COUNTA($P$2:$P$61)-COUNTBLANK($P$2:$P$61),2)+2,I14+1,"")</f>
        <v/>
      </c>
      <c r="P14" s="28" t="str">
        <f aca="false">IF(Équipe!$B15&lt;&gt;0,Équipe!$A15,"")</f>
        <v/>
      </c>
      <c r="Q14" s="28" t="str">
        <f aca="false">IF(AND(SUM(_xlfn.IFNA(INDEX('Mène 1'!$F$5:$F$34,MATCH($P14,'Mène 1'!$B$5:$B$34,0),1),0) , _xlfn.IFNA(INDEX('Mène 1'!$G$5:$G$34,MATCH($P14,'Mène 1'!$D$5:$D$34,0),1),0))=13,SUM(_xlfn.IFNA(INDEX('Mène 2'!$F$5:$F$34,MATCH($P14,'Mène 2'!$B$5:$B$34,0),1),0) , _xlfn.IFNA(INDEX('Mène 2'!$G$5:$G$34,MATCH($P14,'Mène 2'!$D$5:$D$34,0),1),0))=13, SUM(_xlfn.IFNA(INDEX('Mène 3'!$F$5:$F$34,MATCH($P14,'Mène 3'!$B$5:$B$34,0),1),0) , _xlfn.IFNA(INDEX('Mène 3'!$G$5:$G$34,MATCH($P14,'Mène 3'!$D$5:$D$34,0),1),0))=13),$P14,"")</f>
        <v/>
      </c>
      <c r="R14" s="28" t="str">
        <f aca="true">IF(AND(Équipe!$B15&lt;&gt;0,'Mène 4'!Q14&lt;&gt;""),RAND(),"")</f>
        <v/>
      </c>
      <c r="S14" s="28" t="str">
        <f aca="true">IF(AND(Équipe!$B15&lt;&gt;0,$Q14&lt;&gt;""),RANK($R14,$R$2:INDIRECT("$R$"&amp;0+COUNTA($P$2:$P$61))),"")</f>
        <v/>
      </c>
      <c r="U14" s="28" t="str">
        <f aca="false">IF(AND(_xlfn.XOR(SUM(_xlfn.IFNA(INDEX('Mène 1'!$F$5:$F$34,MATCH($P14,'Mène 1'!$B$5:$B$34,0),1),0) , _xlfn.IFNA(INDEX('Mène 1'!$G$5:$G$34,MATCH($P14,'Mène 1'!$D$5:$D$34,0),1),0))&lt;&gt;13,SUM(_xlfn.IFNA(INDEX('Mène 2'!$F$5:$F$34,MATCH($P14,'Mène 2'!$B$5:$B$34,0),1),0) , _xlfn.IFNA(INDEX('Mène 2'!$G$5:$G$34,MATCH($P14,'Mène 2'!$D$5:$D$34,0),1),0))&lt;&gt;13, SUM(_xlfn.IFNA(INDEX('Mène 3'!$F$5:$F$34,MATCH($P14,'Mène 3'!$B$5:$B$34,0),1),0) , _xlfn.IFNA(INDEX('Mène 3'!$G$5:$G$34,MATCH($P14,'Mène 3'!$D$5:$D$34,0),1),0))&lt;&gt;13),SUM(IF(Équipe!D15=13,1,0),IF(Équipe!G15=13,1,0),IF(Équipe!J15=13,1,0))&lt;&gt;0 ),$P14,"")</f>
        <v/>
      </c>
      <c r="V14" s="28" t="str">
        <f aca="true">IF(AND(Équipe!$B15&lt;&gt;0,'Mène 4'!U14&lt;&gt;""),RAND(),"")</f>
        <v/>
      </c>
      <c r="W14" s="28" t="str">
        <f aca="true">IF( AND(Équipe!$B15&lt;&gt;0,$U14&lt;&gt;""),RANK($V14,$V$2:INDIRECT("$V$"&amp;0+COUNTA($P$2:$P$61)))+MAX($S$2:$S$61),"")</f>
        <v/>
      </c>
      <c r="Y14" s="28" t="str">
        <f aca="false">IF(AND(_xlfn.XOR(SUM(_xlfn.IFNA(INDEX('Mène 1'!$F$5:$F$34,MATCH($P14,'Mène 1'!$B$5:$B$34,0),1),0) , _xlfn.IFNA(INDEX('Mène 1'!$G$5:$G$34,MATCH($P14,'Mène 1'!$D$5:$D$34,0),1),0))=13,SUM(_xlfn.IFNA(INDEX('Mène 2'!$F$5:$F$34,MATCH($P14,'Mène 2'!$B$5:$B$34,0),1),0) , _xlfn.IFNA(INDEX('Mène 2'!$G$5:$G$34,MATCH($P14,'Mène 2'!$D$5:$D$34,0),1),0))=13,SUM(_xlfn.IFNA(INDEX('Mène 3'!$F$5:$F$34,MATCH($P14,'Mène 3'!$B$5:$B$34,0),1),0) , _xlfn.IFNA(INDEX('Mène 3'!$G$5:$G$34,MATCH($P14,'Mène 3'!$D$5:$D$34,0),1),0))=13 ),Q14=""),$P14,"")</f>
        <v/>
      </c>
      <c r="Z14" s="28" t="str">
        <f aca="true">IF(AND(Équipe!$B15&lt;&gt;0,'Mène 4'!Y14&lt;&gt;""),RAND(),"")</f>
        <v/>
      </c>
      <c r="AA14" s="28" t="str">
        <f aca="true">IF( AND(Équipe!$B15&lt;&gt;0,$Y14&lt;&gt;""),RANK($Z14,$Z$2:INDIRECT("$Z$"&amp;0+COUNTA($P$2:$P$61)))+MAX($W$2:$W$61),"")</f>
        <v/>
      </c>
      <c r="AC14" s="28" t="str">
        <f aca="false">IF(AND(SUM(_xlfn.IFNA(INDEX('Mène 1'!$F$5:$F$34,MATCH($P14,'Mène 1'!$B$5:$B$34,0),1),0) , _xlfn.IFNA(INDEX('Mène 1'!$G$5:$G$34,MATCH($P14,'Mène 1'!$D$5:$D$34,0),1),0))&lt;&gt;13,SUM(_xlfn.IFNA(INDEX('Mène 2'!$F$5:$F$34,MATCH($P14,'Mène 2'!$B$5:$B$34,0),1),0) , _xlfn.IFNA(INDEX('Mène 2'!$G$5:$G$34,MATCH($P14,'Mène 2'!$D$5:$D$34,0),1),0))&lt;&gt;13,SUM(_xlfn.IFNA(INDEX('Mène 3'!$F$5:$F$34,MATCH($P14,'Mène 3'!$B$5:$B$34,0),1),0) , _xlfn.IFNA(INDEX('Mène 3'!$G$5:$G$34,MATCH($P14,'Mène 3'!$D$5:$D$34,0),1),0))&lt;&gt;13 ),$P14,"")</f>
        <v/>
      </c>
      <c r="AD14" s="28" t="str">
        <f aca="true">IF(AND(Équipe!$B15&lt;&gt;0,'Mène 4'!AC14&lt;&gt;""),RAND(),"")</f>
        <v/>
      </c>
      <c r="AE14" s="28" t="str">
        <f aca="true">IF( AND(Équipe!$B15&lt;&gt;0,$AC14&lt;&gt;""),RANK($AD14,$AD$2:INDIRECT("$AD$"&amp;0+COUNTA($P$2:$P$61)))+MAX($AA$2:$AA$61),"")</f>
        <v/>
      </c>
    </row>
    <row r="15" customFormat="false" ht="30.6" hidden="false" customHeight="true" outlineLevel="0" collapsed="false">
      <c r="A15" s="33" t="n">
        <f aca="false">IF(ROW(A15)-4&lt;=Procédure!$K$3,ROW(A15)-4,IF(ROW(A15)-(QUOTIENT(ROW(A15)-4,Procédure!$K$3)*Procédure!$K$3)-4&lt;&gt;0,ROW(A15)-(QUOTIENT(ROW(A15)-4,Procédure!$K$3)*Procédure!$K$3)-4,ROW(A15)-(QUOTIENT(ROW(A15)-4,Procédure!$K$3)*Procédure!$K$3)-4+Procédure!$K$3))</f>
        <v>11</v>
      </c>
      <c r="B15" s="37"/>
      <c r="C15" s="38"/>
      <c r="D15" s="37"/>
      <c r="E15" s="38"/>
      <c r="F15" s="17"/>
      <c r="G15" s="17"/>
      <c r="I15" s="31" t="str">
        <f aca="false">IF(ROW(I15)&lt;=QUOTIENT(COUNTA($P$2:$P$61)-COUNTBLANK($P$2:$P$61),2)+MOD(COUNTA($P$2:$P$61)-COUNTBLANK($P$2:$P$61),2)+2,IF(ROW(I15)&lt;&gt;3,I14+2,1),"")</f>
        <v/>
      </c>
      <c r="J15" s="1" t="str">
        <f aca="false">IF(I15&lt;&gt;"",SUM(_xlfn.IFNA(INDEX($P$2:$P$61,MATCH(I15,$S$2:$S$61,0),1),0),_xlfn.IFNA(INDEX($P$2:$P$61,MATCH(I15,$W$2:$W$61,0),1),0),_xlfn.IFNA(INDEX($P$2:$P$61,MATCH(I15,$AA$2:$AA$61,0),1),0),_xlfn.IFNA(INDEX($P$2:$P$61,MATCH(I15,$AE$2:$AE$61,0),1),0)),"")</f>
        <v/>
      </c>
      <c r="K15" s="1" t="str">
        <f aca="false">_xlfn.IFNA(INDEX(Équipe!$B$3:$B$62,MATCH(J15,Équipe!$A$3:$A$62,0),1),"")</f>
        <v/>
      </c>
      <c r="L15" s="1" t="str">
        <f aca="false">IF(
AND(N15&lt;&gt;"",SUM( _xlfn.IFNA(INDEX($P$2:$P$61,MATCH(N15,$S$2:$S$61,0),1),0), _xlfn.IFNA(INDEX($P$2:$P$61,MATCH(N15,$W$2:$W$61,0),1),0), _xlfn.IFNA(INDEX($P$2:$P$61,MATCH(N15,$AA$2:$AA$61,0),1),0), _xlfn.IFNA(INDEX($P$2:$P$61,MATCH(N15,$AE$2:$AE$61,0),1),0) )&lt;&gt;0 ),
SUM(
_xlfn.IFNA(INDEX($P$2:$P$61,MATCH(N15,$S$2:$S$61,0),1),0),
_xlfn.IFNA(INDEX($P$2:$P$61,MATCH(N15,$W$2:$W$61,0),1),0),
_xlfn.IFNA(INDEX($P$2:$P$61,MATCH(N15,$AA$2:$AA$61,0),1),0),
_xlfn.IFNA(INDEX($P$2:$P$61,MATCH(N15,$AE$2:$AE$61,0),1),0)
),
"")</f>
        <v/>
      </c>
      <c r="M15" s="1" t="str">
        <f aca="false">_xlfn.IFNA(INDEX(Équipe!$B$3:$B$62,MATCH(L15,Équipe!$A$3:$A$62,0),1),"")</f>
        <v/>
      </c>
      <c r="N15" s="31" t="str">
        <f aca="false">IF(ROW(N15)&lt;=QUOTIENT(COUNTA($P$2:$P$61)-COUNTBLANK($P$2:$P$61),2)+MOD(COUNTA($P$2:$P$61)-COUNTBLANK($P$2:$P$61),2)+2,I15+1,"")</f>
        <v/>
      </c>
      <c r="P15" s="28" t="str">
        <f aca="false">IF(Équipe!$B16&lt;&gt;0,Équipe!$A16,"")</f>
        <v/>
      </c>
      <c r="Q15" s="28" t="str">
        <f aca="false">IF(AND(SUM(_xlfn.IFNA(INDEX('Mène 1'!$F$5:$F$34,MATCH($P15,'Mène 1'!$B$5:$B$34,0),1),0) , _xlfn.IFNA(INDEX('Mène 1'!$G$5:$G$34,MATCH($P15,'Mène 1'!$D$5:$D$34,0),1),0))=13,SUM(_xlfn.IFNA(INDEX('Mène 2'!$F$5:$F$34,MATCH($P15,'Mène 2'!$B$5:$B$34,0),1),0) , _xlfn.IFNA(INDEX('Mène 2'!$G$5:$G$34,MATCH($P15,'Mène 2'!$D$5:$D$34,0),1),0))=13, SUM(_xlfn.IFNA(INDEX('Mène 3'!$F$5:$F$34,MATCH($P15,'Mène 3'!$B$5:$B$34,0),1),0) , _xlfn.IFNA(INDEX('Mène 3'!$G$5:$G$34,MATCH($P15,'Mène 3'!$D$5:$D$34,0),1),0))=13),$P15,"")</f>
        <v/>
      </c>
      <c r="R15" s="28" t="str">
        <f aca="true">IF(AND(Équipe!$B16&lt;&gt;0,'Mène 4'!Q15&lt;&gt;""),RAND(),"")</f>
        <v/>
      </c>
      <c r="S15" s="28" t="str">
        <f aca="true">IF(AND(Équipe!$B16&lt;&gt;0,$Q15&lt;&gt;""),RANK($R15,$R$2:INDIRECT("$R$"&amp;0+COUNTA($P$2:$P$61))),"")</f>
        <v/>
      </c>
      <c r="U15" s="28" t="str">
        <f aca="false">IF(AND(_xlfn.XOR(SUM(_xlfn.IFNA(INDEX('Mène 1'!$F$5:$F$34,MATCH($P15,'Mène 1'!$B$5:$B$34,0),1),0) , _xlfn.IFNA(INDEX('Mène 1'!$G$5:$G$34,MATCH($P15,'Mène 1'!$D$5:$D$34,0),1),0))&lt;&gt;13,SUM(_xlfn.IFNA(INDEX('Mène 2'!$F$5:$F$34,MATCH($P15,'Mène 2'!$B$5:$B$34,0),1),0) , _xlfn.IFNA(INDEX('Mène 2'!$G$5:$G$34,MATCH($P15,'Mène 2'!$D$5:$D$34,0),1),0))&lt;&gt;13, SUM(_xlfn.IFNA(INDEX('Mène 3'!$F$5:$F$34,MATCH($P15,'Mène 3'!$B$5:$B$34,0),1),0) , _xlfn.IFNA(INDEX('Mène 3'!$G$5:$G$34,MATCH($P15,'Mène 3'!$D$5:$D$34,0),1),0))&lt;&gt;13),SUM(IF(Équipe!D16=13,1,0),IF(Équipe!G16=13,1,0),IF(Équipe!J16=13,1,0))&lt;&gt;0 ),$P15,"")</f>
        <v/>
      </c>
      <c r="V15" s="28" t="str">
        <f aca="true">IF(AND(Équipe!$B16&lt;&gt;0,'Mène 4'!U15&lt;&gt;""),RAND(),"")</f>
        <v/>
      </c>
      <c r="W15" s="28" t="str">
        <f aca="true">IF( AND(Équipe!$B16&lt;&gt;0,$U15&lt;&gt;""),RANK($V15,$V$2:INDIRECT("$V$"&amp;0+COUNTA($P$2:$P$61)))+MAX($S$2:$S$61),"")</f>
        <v/>
      </c>
      <c r="Y15" s="28" t="str">
        <f aca="false">IF(AND(_xlfn.XOR(SUM(_xlfn.IFNA(INDEX('Mène 1'!$F$5:$F$34,MATCH($P15,'Mène 1'!$B$5:$B$34,0),1),0) , _xlfn.IFNA(INDEX('Mène 1'!$G$5:$G$34,MATCH($P15,'Mène 1'!$D$5:$D$34,0),1),0))=13,SUM(_xlfn.IFNA(INDEX('Mène 2'!$F$5:$F$34,MATCH($P15,'Mène 2'!$B$5:$B$34,0),1),0) , _xlfn.IFNA(INDEX('Mène 2'!$G$5:$G$34,MATCH($P15,'Mène 2'!$D$5:$D$34,0),1),0))=13,SUM(_xlfn.IFNA(INDEX('Mène 3'!$F$5:$F$34,MATCH($P15,'Mène 3'!$B$5:$B$34,0),1),0) , _xlfn.IFNA(INDEX('Mène 3'!$G$5:$G$34,MATCH($P15,'Mène 3'!$D$5:$D$34,0),1),0))=13 ),Q15=""),$P15,"")</f>
        <v/>
      </c>
      <c r="Z15" s="28" t="str">
        <f aca="true">IF(AND(Équipe!$B16&lt;&gt;0,'Mène 4'!Y15&lt;&gt;""),RAND(),"")</f>
        <v/>
      </c>
      <c r="AA15" s="28" t="str">
        <f aca="true">IF( AND(Équipe!$B16&lt;&gt;0,$Y15&lt;&gt;""),RANK($Z15,$Z$2:INDIRECT("$Z$"&amp;0+COUNTA($P$2:$P$61)))+MAX($W$2:$W$61),"")</f>
        <v/>
      </c>
      <c r="AC15" s="28" t="str">
        <f aca="false">IF(AND(SUM(_xlfn.IFNA(INDEX('Mène 1'!$F$5:$F$34,MATCH($P15,'Mène 1'!$B$5:$B$34,0),1),0) , _xlfn.IFNA(INDEX('Mène 1'!$G$5:$G$34,MATCH($P15,'Mène 1'!$D$5:$D$34,0),1),0))&lt;&gt;13,SUM(_xlfn.IFNA(INDEX('Mène 2'!$F$5:$F$34,MATCH($P15,'Mène 2'!$B$5:$B$34,0),1),0) , _xlfn.IFNA(INDEX('Mène 2'!$G$5:$G$34,MATCH($P15,'Mène 2'!$D$5:$D$34,0),1),0))&lt;&gt;13,SUM(_xlfn.IFNA(INDEX('Mène 3'!$F$5:$F$34,MATCH($P15,'Mène 3'!$B$5:$B$34,0),1),0) , _xlfn.IFNA(INDEX('Mène 3'!$G$5:$G$34,MATCH($P15,'Mène 3'!$D$5:$D$34,0),1),0))&lt;&gt;13 ),$P15,"")</f>
        <v/>
      </c>
      <c r="AD15" s="28" t="str">
        <f aca="true">IF(AND(Équipe!$B16&lt;&gt;0,'Mène 4'!AC15&lt;&gt;""),RAND(),"")</f>
        <v/>
      </c>
      <c r="AE15" s="28" t="str">
        <f aca="true">IF( AND(Équipe!$B16&lt;&gt;0,$AC15&lt;&gt;""),RANK($AD15,$AD$2:INDIRECT("$AD$"&amp;0+COUNTA($P$2:$P$61)))+MAX($AA$2:$AA$61),"")</f>
        <v/>
      </c>
    </row>
    <row r="16" customFormat="false" ht="30.6" hidden="false" customHeight="true" outlineLevel="0" collapsed="false">
      <c r="A16" s="33" t="n">
        <f aca="false">IF(ROW(A16)-4&lt;=Procédure!$K$3,ROW(A16)-4,IF(ROW(A16)-(QUOTIENT(ROW(A16)-4,Procédure!$K$3)*Procédure!$K$3)-4&lt;&gt;0,ROW(A16)-(QUOTIENT(ROW(A16)-4,Procédure!$K$3)*Procédure!$K$3)-4,ROW(A16)-(QUOTIENT(ROW(A16)-4,Procédure!$K$3)*Procédure!$K$3)-4+Procédure!$K$3))</f>
        <v>12</v>
      </c>
      <c r="B16" s="37"/>
      <c r="C16" s="38"/>
      <c r="D16" s="37"/>
      <c r="E16" s="38"/>
      <c r="F16" s="17"/>
      <c r="G16" s="17"/>
      <c r="I16" s="31" t="str">
        <f aca="false">IF(ROW(I16)&lt;=QUOTIENT(COUNTA($P$2:$P$61)-COUNTBLANK($P$2:$P$61),2)+MOD(COUNTA($P$2:$P$61)-COUNTBLANK($P$2:$P$61),2)+2,IF(ROW(I16)&lt;&gt;3,I15+2,1),"")</f>
        <v/>
      </c>
      <c r="J16" s="1" t="str">
        <f aca="false">IF(I16&lt;&gt;"",SUM(_xlfn.IFNA(INDEX($P$2:$P$61,MATCH(I16,$S$2:$S$61,0),1),0),_xlfn.IFNA(INDEX($P$2:$P$61,MATCH(I16,$W$2:$W$61,0),1),0),_xlfn.IFNA(INDEX($P$2:$P$61,MATCH(I16,$AA$2:$AA$61,0),1),0),_xlfn.IFNA(INDEX($P$2:$P$61,MATCH(I16,$AE$2:$AE$61,0),1),0)),"")</f>
        <v/>
      </c>
      <c r="K16" s="1" t="str">
        <f aca="false">_xlfn.IFNA(INDEX(Équipe!$B$3:$B$62,MATCH(J16,Équipe!$A$3:$A$62,0),1),"")</f>
        <v/>
      </c>
      <c r="L16" s="1" t="str">
        <f aca="false">IF(
AND(N16&lt;&gt;"",SUM( _xlfn.IFNA(INDEX($P$2:$P$61,MATCH(N16,$S$2:$S$61,0),1),0), _xlfn.IFNA(INDEX($P$2:$P$61,MATCH(N16,$W$2:$W$61,0),1),0), _xlfn.IFNA(INDEX($P$2:$P$61,MATCH(N16,$AA$2:$AA$61,0),1),0), _xlfn.IFNA(INDEX($P$2:$P$61,MATCH(N16,$AE$2:$AE$61,0),1),0) )&lt;&gt;0 ),
SUM(
_xlfn.IFNA(INDEX($P$2:$P$61,MATCH(N16,$S$2:$S$61,0),1),0),
_xlfn.IFNA(INDEX($P$2:$P$61,MATCH(N16,$W$2:$W$61,0),1),0),
_xlfn.IFNA(INDEX($P$2:$P$61,MATCH(N16,$AA$2:$AA$61,0),1),0),
_xlfn.IFNA(INDEX($P$2:$P$61,MATCH(N16,$AE$2:$AE$61,0),1),0)
),
"")</f>
        <v/>
      </c>
      <c r="M16" s="1" t="str">
        <f aca="false">_xlfn.IFNA(INDEX(Équipe!$B$3:$B$62,MATCH(L16,Équipe!$A$3:$A$62,0),1),"")</f>
        <v/>
      </c>
      <c r="N16" s="31" t="str">
        <f aca="false">IF(ROW(N16)&lt;=QUOTIENT(COUNTA($P$2:$P$61)-COUNTBLANK($P$2:$P$61),2)+MOD(COUNTA($P$2:$P$61)-COUNTBLANK($P$2:$P$61),2)+2,I16+1,"")</f>
        <v/>
      </c>
      <c r="P16" s="28" t="str">
        <f aca="false">IF(Équipe!$B17&lt;&gt;0,Équipe!$A17,"")</f>
        <v/>
      </c>
      <c r="Q16" s="28" t="str">
        <f aca="false">IF(AND(SUM(_xlfn.IFNA(INDEX('Mène 1'!$F$5:$F$34,MATCH($P16,'Mène 1'!$B$5:$B$34,0),1),0) , _xlfn.IFNA(INDEX('Mène 1'!$G$5:$G$34,MATCH($P16,'Mène 1'!$D$5:$D$34,0),1),0))=13,SUM(_xlfn.IFNA(INDEX('Mène 2'!$F$5:$F$34,MATCH($P16,'Mène 2'!$B$5:$B$34,0),1),0) , _xlfn.IFNA(INDEX('Mène 2'!$G$5:$G$34,MATCH($P16,'Mène 2'!$D$5:$D$34,0),1),0))=13, SUM(_xlfn.IFNA(INDEX('Mène 3'!$F$5:$F$34,MATCH($P16,'Mène 3'!$B$5:$B$34,0),1),0) , _xlfn.IFNA(INDEX('Mène 3'!$G$5:$G$34,MATCH($P16,'Mène 3'!$D$5:$D$34,0),1),0))=13),$P16,"")</f>
        <v/>
      </c>
      <c r="R16" s="28" t="str">
        <f aca="true">IF(AND(Équipe!$B17&lt;&gt;0,'Mène 4'!Q16&lt;&gt;""),RAND(),"")</f>
        <v/>
      </c>
      <c r="S16" s="28" t="str">
        <f aca="true">IF(AND(Équipe!$B17&lt;&gt;0,$Q16&lt;&gt;""),RANK($R16,$R$2:INDIRECT("$R$"&amp;0+COUNTA($P$2:$P$61))),"")</f>
        <v/>
      </c>
      <c r="U16" s="28" t="str">
        <f aca="false">IF(AND(_xlfn.XOR(SUM(_xlfn.IFNA(INDEX('Mène 1'!$F$5:$F$34,MATCH($P16,'Mène 1'!$B$5:$B$34,0),1),0) , _xlfn.IFNA(INDEX('Mène 1'!$G$5:$G$34,MATCH($P16,'Mène 1'!$D$5:$D$34,0),1),0))&lt;&gt;13,SUM(_xlfn.IFNA(INDEX('Mène 2'!$F$5:$F$34,MATCH($P16,'Mène 2'!$B$5:$B$34,0),1),0) , _xlfn.IFNA(INDEX('Mène 2'!$G$5:$G$34,MATCH($P16,'Mène 2'!$D$5:$D$34,0),1),0))&lt;&gt;13, SUM(_xlfn.IFNA(INDEX('Mène 3'!$F$5:$F$34,MATCH($P16,'Mène 3'!$B$5:$B$34,0),1),0) , _xlfn.IFNA(INDEX('Mène 3'!$G$5:$G$34,MATCH($P16,'Mène 3'!$D$5:$D$34,0),1),0))&lt;&gt;13),SUM(IF(Équipe!D17=13,1,0),IF(Équipe!G17=13,1,0),IF(Équipe!J17=13,1,0))&lt;&gt;0 ),$P16,"")</f>
        <v/>
      </c>
      <c r="V16" s="28" t="str">
        <f aca="true">IF(AND(Équipe!$B17&lt;&gt;0,'Mène 4'!U16&lt;&gt;""),RAND(),"")</f>
        <v/>
      </c>
      <c r="W16" s="28" t="str">
        <f aca="true">IF( AND(Équipe!$B17&lt;&gt;0,$U16&lt;&gt;""),RANK($V16,$V$2:INDIRECT("$V$"&amp;0+COUNTA($P$2:$P$61)))+MAX($S$2:$S$61),"")</f>
        <v/>
      </c>
      <c r="Y16" s="28" t="str">
        <f aca="false">IF(AND(_xlfn.XOR(SUM(_xlfn.IFNA(INDEX('Mène 1'!$F$5:$F$34,MATCH($P16,'Mène 1'!$B$5:$B$34,0),1),0) , _xlfn.IFNA(INDEX('Mène 1'!$G$5:$G$34,MATCH($P16,'Mène 1'!$D$5:$D$34,0),1),0))=13,SUM(_xlfn.IFNA(INDEX('Mène 2'!$F$5:$F$34,MATCH($P16,'Mène 2'!$B$5:$B$34,0),1),0) , _xlfn.IFNA(INDEX('Mène 2'!$G$5:$G$34,MATCH($P16,'Mène 2'!$D$5:$D$34,0),1),0))=13,SUM(_xlfn.IFNA(INDEX('Mène 3'!$F$5:$F$34,MATCH($P16,'Mène 3'!$B$5:$B$34,0),1),0) , _xlfn.IFNA(INDEX('Mène 3'!$G$5:$G$34,MATCH($P16,'Mène 3'!$D$5:$D$34,0),1),0))=13 ),Q16=""),$P16,"")</f>
        <v/>
      </c>
      <c r="Z16" s="28" t="str">
        <f aca="true">IF(AND(Équipe!$B17&lt;&gt;0,'Mène 4'!Y16&lt;&gt;""),RAND(),"")</f>
        <v/>
      </c>
      <c r="AA16" s="28" t="str">
        <f aca="true">IF( AND(Équipe!$B17&lt;&gt;0,$Y16&lt;&gt;""),RANK($Z16,$Z$2:INDIRECT("$Z$"&amp;0+COUNTA($P$2:$P$61)))+MAX($W$2:$W$61),"")</f>
        <v/>
      </c>
      <c r="AC16" s="28" t="str">
        <f aca="false">IF(AND(SUM(_xlfn.IFNA(INDEX('Mène 1'!$F$5:$F$34,MATCH($P16,'Mène 1'!$B$5:$B$34,0),1),0) , _xlfn.IFNA(INDEX('Mène 1'!$G$5:$G$34,MATCH($P16,'Mène 1'!$D$5:$D$34,0),1),0))&lt;&gt;13,SUM(_xlfn.IFNA(INDEX('Mène 2'!$F$5:$F$34,MATCH($P16,'Mène 2'!$B$5:$B$34,0),1),0) , _xlfn.IFNA(INDEX('Mène 2'!$G$5:$G$34,MATCH($P16,'Mène 2'!$D$5:$D$34,0),1),0))&lt;&gt;13,SUM(_xlfn.IFNA(INDEX('Mène 3'!$F$5:$F$34,MATCH($P16,'Mène 3'!$B$5:$B$34,0),1),0) , _xlfn.IFNA(INDEX('Mène 3'!$G$5:$G$34,MATCH($P16,'Mène 3'!$D$5:$D$34,0),1),0))&lt;&gt;13 ),$P16,"")</f>
        <v/>
      </c>
      <c r="AD16" s="28" t="str">
        <f aca="true">IF(AND(Équipe!$B17&lt;&gt;0,'Mène 4'!AC16&lt;&gt;""),RAND(),"")</f>
        <v/>
      </c>
      <c r="AE16" s="28" t="str">
        <f aca="true">IF( AND(Équipe!$B17&lt;&gt;0,$AC16&lt;&gt;""),RANK($AD16,$AD$2:INDIRECT("$AD$"&amp;0+COUNTA($P$2:$P$61)))+MAX($AA$2:$AA$61),"")</f>
        <v/>
      </c>
    </row>
    <row r="17" customFormat="false" ht="30.6" hidden="false" customHeight="true" outlineLevel="0" collapsed="false">
      <c r="A17" s="33" t="n">
        <f aca="false">IF(ROW(A17)-4&lt;=Procédure!$K$3,ROW(A17)-4,IF(ROW(A17)-(QUOTIENT(ROW(A17)-4,Procédure!$K$3)*Procédure!$K$3)-4&lt;&gt;0,ROW(A17)-(QUOTIENT(ROW(A17)-4,Procédure!$K$3)*Procédure!$K$3)-4,ROW(A17)-(QUOTIENT(ROW(A17)-4,Procédure!$K$3)*Procédure!$K$3)-4+Procédure!$K$3))</f>
        <v>13</v>
      </c>
      <c r="B17" s="37"/>
      <c r="C17" s="38"/>
      <c r="D17" s="37"/>
      <c r="E17" s="38"/>
      <c r="F17" s="17"/>
      <c r="G17" s="17"/>
      <c r="I17" s="31" t="str">
        <f aca="false">IF(ROW(I17)&lt;=QUOTIENT(COUNTA($P$2:$P$61)-COUNTBLANK($P$2:$P$61),2)+MOD(COUNTA($P$2:$P$61)-COUNTBLANK($P$2:$P$61),2)+2,IF(ROW(I17)&lt;&gt;3,I16+2,1),"")</f>
        <v/>
      </c>
      <c r="J17" s="1" t="str">
        <f aca="false">IF(I17&lt;&gt;"",SUM(_xlfn.IFNA(INDEX($P$2:$P$61,MATCH(I17,$S$2:$S$61,0),1),0),_xlfn.IFNA(INDEX($P$2:$P$61,MATCH(I17,$W$2:$W$61,0),1),0),_xlfn.IFNA(INDEX($P$2:$P$61,MATCH(I17,$AA$2:$AA$61,0),1),0),_xlfn.IFNA(INDEX($P$2:$P$61,MATCH(I17,$AE$2:$AE$61,0),1),0)),"")</f>
        <v/>
      </c>
      <c r="K17" s="1" t="str">
        <f aca="false">_xlfn.IFNA(INDEX(Équipe!$B$3:$B$62,MATCH(J17,Équipe!$A$3:$A$62,0),1),"")</f>
        <v/>
      </c>
      <c r="L17" s="1" t="str">
        <f aca="false">IF(
AND(N17&lt;&gt;"",SUM( _xlfn.IFNA(INDEX($P$2:$P$61,MATCH(N17,$S$2:$S$61,0),1),0), _xlfn.IFNA(INDEX($P$2:$P$61,MATCH(N17,$W$2:$W$61,0),1),0), _xlfn.IFNA(INDEX($P$2:$P$61,MATCH(N17,$AA$2:$AA$61,0),1),0), _xlfn.IFNA(INDEX($P$2:$P$61,MATCH(N17,$AE$2:$AE$61,0),1),0) )&lt;&gt;0 ),
SUM(
_xlfn.IFNA(INDEX($P$2:$P$61,MATCH(N17,$S$2:$S$61,0),1),0),
_xlfn.IFNA(INDEX($P$2:$P$61,MATCH(N17,$W$2:$W$61,0),1),0),
_xlfn.IFNA(INDEX($P$2:$P$61,MATCH(N17,$AA$2:$AA$61,0),1),0),
_xlfn.IFNA(INDEX($P$2:$P$61,MATCH(N17,$AE$2:$AE$61,0),1),0)
),
"")</f>
        <v/>
      </c>
      <c r="M17" s="1" t="str">
        <f aca="false">_xlfn.IFNA(INDEX(Équipe!$B$3:$B$62,MATCH(L17,Équipe!$A$3:$A$62,0),1),"")</f>
        <v/>
      </c>
      <c r="N17" s="31" t="str">
        <f aca="false">IF(ROW(N17)&lt;=QUOTIENT(COUNTA($P$2:$P$61)-COUNTBLANK($P$2:$P$61),2)+MOD(COUNTA($P$2:$P$61)-COUNTBLANK($P$2:$P$61),2)+2,I17+1,"")</f>
        <v/>
      </c>
      <c r="P17" s="28" t="str">
        <f aca="false">IF(Équipe!$B18&lt;&gt;0,Équipe!$A18,"")</f>
        <v/>
      </c>
      <c r="Q17" s="28" t="str">
        <f aca="false">IF(AND(SUM(_xlfn.IFNA(INDEX('Mène 1'!$F$5:$F$34,MATCH($P17,'Mène 1'!$B$5:$B$34,0),1),0) , _xlfn.IFNA(INDEX('Mène 1'!$G$5:$G$34,MATCH($P17,'Mène 1'!$D$5:$D$34,0),1),0))=13,SUM(_xlfn.IFNA(INDEX('Mène 2'!$F$5:$F$34,MATCH($P17,'Mène 2'!$B$5:$B$34,0),1),0) , _xlfn.IFNA(INDEX('Mène 2'!$G$5:$G$34,MATCH($P17,'Mène 2'!$D$5:$D$34,0),1),0))=13, SUM(_xlfn.IFNA(INDEX('Mène 3'!$F$5:$F$34,MATCH($P17,'Mène 3'!$B$5:$B$34,0),1),0) , _xlfn.IFNA(INDEX('Mène 3'!$G$5:$G$34,MATCH($P17,'Mène 3'!$D$5:$D$34,0),1),0))=13),$P17,"")</f>
        <v/>
      </c>
      <c r="R17" s="28" t="str">
        <f aca="true">IF(AND(Équipe!$B18&lt;&gt;0,'Mène 4'!Q17&lt;&gt;""),RAND(),"")</f>
        <v/>
      </c>
      <c r="S17" s="28" t="str">
        <f aca="true">IF(AND(Équipe!$B18&lt;&gt;0,$Q17&lt;&gt;""),RANK($R17,$R$2:INDIRECT("$R$"&amp;0+COUNTA($P$2:$P$61))),"")</f>
        <v/>
      </c>
      <c r="U17" s="28" t="str">
        <f aca="false">IF(AND(_xlfn.XOR(SUM(_xlfn.IFNA(INDEX('Mène 1'!$F$5:$F$34,MATCH($P17,'Mène 1'!$B$5:$B$34,0),1),0) , _xlfn.IFNA(INDEX('Mène 1'!$G$5:$G$34,MATCH($P17,'Mène 1'!$D$5:$D$34,0),1),0))&lt;&gt;13,SUM(_xlfn.IFNA(INDEX('Mène 2'!$F$5:$F$34,MATCH($P17,'Mène 2'!$B$5:$B$34,0),1),0) , _xlfn.IFNA(INDEX('Mène 2'!$G$5:$G$34,MATCH($P17,'Mène 2'!$D$5:$D$34,0),1),0))&lt;&gt;13, SUM(_xlfn.IFNA(INDEX('Mène 3'!$F$5:$F$34,MATCH($P17,'Mène 3'!$B$5:$B$34,0),1),0) , _xlfn.IFNA(INDEX('Mène 3'!$G$5:$G$34,MATCH($P17,'Mène 3'!$D$5:$D$34,0),1),0))&lt;&gt;13),SUM(IF(Équipe!D18=13,1,0),IF(Équipe!G18=13,1,0),IF(Équipe!J18=13,1,0))&lt;&gt;0 ),$P17,"")</f>
        <v/>
      </c>
      <c r="V17" s="28" t="str">
        <f aca="true">IF(AND(Équipe!$B18&lt;&gt;0,'Mène 4'!U17&lt;&gt;""),RAND(),"")</f>
        <v/>
      </c>
      <c r="W17" s="28" t="str">
        <f aca="true">IF( AND(Équipe!$B18&lt;&gt;0,$U17&lt;&gt;""),RANK($V17,$V$2:INDIRECT("$V$"&amp;0+COUNTA($P$2:$P$61)))+MAX($S$2:$S$61),"")</f>
        <v/>
      </c>
      <c r="Y17" s="28" t="str">
        <f aca="false">IF(AND(_xlfn.XOR(SUM(_xlfn.IFNA(INDEX('Mène 1'!$F$5:$F$34,MATCH($P17,'Mène 1'!$B$5:$B$34,0),1),0) , _xlfn.IFNA(INDEX('Mène 1'!$G$5:$G$34,MATCH($P17,'Mène 1'!$D$5:$D$34,0),1),0))=13,SUM(_xlfn.IFNA(INDEX('Mène 2'!$F$5:$F$34,MATCH($P17,'Mène 2'!$B$5:$B$34,0),1),0) , _xlfn.IFNA(INDEX('Mène 2'!$G$5:$G$34,MATCH($P17,'Mène 2'!$D$5:$D$34,0),1),0))=13,SUM(_xlfn.IFNA(INDEX('Mène 3'!$F$5:$F$34,MATCH($P17,'Mène 3'!$B$5:$B$34,0),1),0) , _xlfn.IFNA(INDEX('Mène 3'!$G$5:$G$34,MATCH($P17,'Mène 3'!$D$5:$D$34,0),1),0))=13 ),Q17=""),$P17,"")</f>
        <v/>
      </c>
      <c r="Z17" s="28" t="str">
        <f aca="true">IF(AND(Équipe!$B18&lt;&gt;0,'Mène 4'!Y17&lt;&gt;""),RAND(),"")</f>
        <v/>
      </c>
      <c r="AA17" s="28" t="str">
        <f aca="true">IF( AND(Équipe!$B18&lt;&gt;0,$Y17&lt;&gt;""),RANK($Z17,$Z$2:INDIRECT("$Z$"&amp;0+COUNTA($P$2:$P$61)))+MAX($W$2:$W$61),"")</f>
        <v/>
      </c>
      <c r="AC17" s="28" t="str">
        <f aca="false">IF(AND(SUM(_xlfn.IFNA(INDEX('Mène 1'!$F$5:$F$34,MATCH($P17,'Mène 1'!$B$5:$B$34,0),1),0) , _xlfn.IFNA(INDEX('Mène 1'!$G$5:$G$34,MATCH($P17,'Mène 1'!$D$5:$D$34,0),1),0))&lt;&gt;13,SUM(_xlfn.IFNA(INDEX('Mène 2'!$F$5:$F$34,MATCH($P17,'Mène 2'!$B$5:$B$34,0),1),0) , _xlfn.IFNA(INDEX('Mène 2'!$G$5:$G$34,MATCH($P17,'Mène 2'!$D$5:$D$34,0),1),0))&lt;&gt;13,SUM(_xlfn.IFNA(INDEX('Mène 3'!$F$5:$F$34,MATCH($P17,'Mène 3'!$B$5:$B$34,0),1),0) , _xlfn.IFNA(INDEX('Mène 3'!$G$5:$G$34,MATCH($P17,'Mène 3'!$D$5:$D$34,0),1),0))&lt;&gt;13 ),$P17,"")</f>
        <v/>
      </c>
      <c r="AD17" s="28" t="str">
        <f aca="true">IF(AND(Équipe!$B18&lt;&gt;0,'Mène 4'!AC17&lt;&gt;""),RAND(),"")</f>
        <v/>
      </c>
      <c r="AE17" s="28" t="str">
        <f aca="true">IF( AND(Équipe!$B18&lt;&gt;0,$AC17&lt;&gt;""),RANK($AD17,$AD$2:INDIRECT("$AD$"&amp;0+COUNTA($P$2:$P$61)))+MAX($AA$2:$AA$61),"")</f>
        <v/>
      </c>
    </row>
    <row r="18" customFormat="false" ht="30.6" hidden="false" customHeight="true" outlineLevel="0" collapsed="false">
      <c r="A18" s="33" t="n">
        <f aca="false">IF(ROW(A18)-4&lt;=Procédure!$K$3,ROW(A18)-4,IF(ROW(A18)-(QUOTIENT(ROW(A18)-4,Procédure!$K$3)*Procédure!$K$3)-4&lt;&gt;0,ROW(A18)-(QUOTIENT(ROW(A18)-4,Procédure!$K$3)*Procédure!$K$3)-4,ROW(A18)-(QUOTIENT(ROW(A18)-4,Procédure!$K$3)*Procédure!$K$3)-4+Procédure!$K$3))</f>
        <v>14</v>
      </c>
      <c r="B18" s="37"/>
      <c r="C18" s="38"/>
      <c r="D18" s="37"/>
      <c r="E18" s="38"/>
      <c r="F18" s="17"/>
      <c r="G18" s="17"/>
      <c r="I18" s="31" t="str">
        <f aca="false">IF(ROW(I18)&lt;=QUOTIENT(COUNTA($P$2:$P$61)-COUNTBLANK($P$2:$P$61),2)+MOD(COUNTA($P$2:$P$61)-COUNTBLANK($P$2:$P$61),2)+2,IF(ROW(I18)&lt;&gt;3,I17+2,1),"")</f>
        <v/>
      </c>
      <c r="J18" s="1" t="str">
        <f aca="false">IF(I18&lt;&gt;"",SUM(_xlfn.IFNA(INDEX($P$2:$P$61,MATCH(I18,$S$2:$S$61,0),1),0),_xlfn.IFNA(INDEX($P$2:$P$61,MATCH(I18,$W$2:$W$61,0),1),0),_xlfn.IFNA(INDEX($P$2:$P$61,MATCH(I18,$AA$2:$AA$61,0),1),0),_xlfn.IFNA(INDEX($P$2:$P$61,MATCH(I18,$AE$2:$AE$61,0),1),0)),"")</f>
        <v/>
      </c>
      <c r="K18" s="1" t="str">
        <f aca="false">_xlfn.IFNA(INDEX(Équipe!$B$3:$B$62,MATCH(J18,Équipe!$A$3:$A$62,0),1),"")</f>
        <v/>
      </c>
      <c r="L18" s="1" t="str">
        <f aca="false">IF(
AND(N18&lt;&gt;"",SUM( _xlfn.IFNA(INDEX($P$2:$P$61,MATCH(N18,$S$2:$S$61,0),1),0), _xlfn.IFNA(INDEX($P$2:$P$61,MATCH(N18,$W$2:$W$61,0),1),0), _xlfn.IFNA(INDEX($P$2:$P$61,MATCH(N18,$AA$2:$AA$61,0),1),0), _xlfn.IFNA(INDEX($P$2:$P$61,MATCH(N18,$AE$2:$AE$61,0),1),0) )&lt;&gt;0 ),
SUM(
_xlfn.IFNA(INDEX($P$2:$P$61,MATCH(N18,$S$2:$S$61,0),1),0),
_xlfn.IFNA(INDEX($P$2:$P$61,MATCH(N18,$W$2:$W$61,0),1),0),
_xlfn.IFNA(INDEX($P$2:$P$61,MATCH(N18,$AA$2:$AA$61,0),1),0),
_xlfn.IFNA(INDEX($P$2:$P$61,MATCH(N18,$AE$2:$AE$61,0),1),0)
),
"")</f>
        <v/>
      </c>
      <c r="M18" s="1" t="str">
        <f aca="false">_xlfn.IFNA(INDEX(Équipe!$B$3:$B$62,MATCH(L18,Équipe!$A$3:$A$62,0),1),"")</f>
        <v/>
      </c>
      <c r="N18" s="31" t="str">
        <f aca="false">IF(ROW(N18)&lt;=QUOTIENT(COUNTA($P$2:$P$61)-COUNTBLANK($P$2:$P$61),2)+MOD(COUNTA($P$2:$P$61)-COUNTBLANK($P$2:$P$61),2)+2,I18+1,"")</f>
        <v/>
      </c>
      <c r="P18" s="28" t="str">
        <f aca="false">IF(Équipe!$B19&lt;&gt;0,Équipe!$A19,"")</f>
        <v/>
      </c>
      <c r="Q18" s="28" t="str">
        <f aca="false">IF(AND(SUM(_xlfn.IFNA(INDEX('Mène 1'!$F$5:$F$34,MATCH($P18,'Mène 1'!$B$5:$B$34,0),1),0) , _xlfn.IFNA(INDEX('Mène 1'!$G$5:$G$34,MATCH($P18,'Mène 1'!$D$5:$D$34,0),1),0))=13,SUM(_xlfn.IFNA(INDEX('Mène 2'!$F$5:$F$34,MATCH($P18,'Mène 2'!$B$5:$B$34,0),1),0) , _xlfn.IFNA(INDEX('Mène 2'!$G$5:$G$34,MATCH($P18,'Mène 2'!$D$5:$D$34,0),1),0))=13, SUM(_xlfn.IFNA(INDEX('Mène 3'!$F$5:$F$34,MATCH($P18,'Mène 3'!$B$5:$B$34,0),1),0) , _xlfn.IFNA(INDEX('Mène 3'!$G$5:$G$34,MATCH($P18,'Mène 3'!$D$5:$D$34,0),1),0))=13),$P18,"")</f>
        <v/>
      </c>
      <c r="R18" s="28" t="str">
        <f aca="true">IF(AND(Équipe!$B19&lt;&gt;0,'Mène 4'!Q18&lt;&gt;""),RAND(),"")</f>
        <v/>
      </c>
      <c r="S18" s="28" t="str">
        <f aca="true">IF(AND(Équipe!$B19&lt;&gt;0,$Q18&lt;&gt;""),RANK($R18,$R$2:INDIRECT("$R$"&amp;0+COUNTA($P$2:$P$61))),"")</f>
        <v/>
      </c>
      <c r="U18" s="28" t="str">
        <f aca="false">IF(AND(_xlfn.XOR(SUM(_xlfn.IFNA(INDEX('Mène 1'!$F$5:$F$34,MATCH($P18,'Mène 1'!$B$5:$B$34,0),1),0) , _xlfn.IFNA(INDEX('Mène 1'!$G$5:$G$34,MATCH($P18,'Mène 1'!$D$5:$D$34,0),1),0))&lt;&gt;13,SUM(_xlfn.IFNA(INDEX('Mène 2'!$F$5:$F$34,MATCH($P18,'Mène 2'!$B$5:$B$34,0),1),0) , _xlfn.IFNA(INDEX('Mène 2'!$G$5:$G$34,MATCH($P18,'Mène 2'!$D$5:$D$34,0),1),0))&lt;&gt;13, SUM(_xlfn.IFNA(INDEX('Mène 3'!$F$5:$F$34,MATCH($P18,'Mène 3'!$B$5:$B$34,0),1),0) , _xlfn.IFNA(INDEX('Mène 3'!$G$5:$G$34,MATCH($P18,'Mène 3'!$D$5:$D$34,0),1),0))&lt;&gt;13),SUM(IF(Équipe!D19=13,1,0),IF(Équipe!G19=13,1,0),IF(Équipe!J19=13,1,0))&lt;&gt;0 ),$P18,"")</f>
        <v/>
      </c>
      <c r="V18" s="28" t="str">
        <f aca="true">IF(AND(Équipe!$B19&lt;&gt;0,'Mène 4'!U18&lt;&gt;""),RAND(),"")</f>
        <v/>
      </c>
      <c r="W18" s="28" t="str">
        <f aca="true">IF( AND(Équipe!$B19&lt;&gt;0,$U18&lt;&gt;""),RANK($V18,$V$2:INDIRECT("$V$"&amp;0+COUNTA($P$2:$P$61)))+MAX($S$2:$S$61),"")</f>
        <v/>
      </c>
      <c r="Y18" s="28" t="str">
        <f aca="false">IF(AND(_xlfn.XOR(SUM(_xlfn.IFNA(INDEX('Mène 1'!$F$5:$F$34,MATCH($P18,'Mène 1'!$B$5:$B$34,0),1),0) , _xlfn.IFNA(INDEX('Mène 1'!$G$5:$G$34,MATCH($P18,'Mène 1'!$D$5:$D$34,0),1),0))=13,SUM(_xlfn.IFNA(INDEX('Mène 2'!$F$5:$F$34,MATCH($P18,'Mène 2'!$B$5:$B$34,0),1),0) , _xlfn.IFNA(INDEX('Mène 2'!$G$5:$G$34,MATCH($P18,'Mène 2'!$D$5:$D$34,0),1),0))=13,SUM(_xlfn.IFNA(INDEX('Mène 3'!$F$5:$F$34,MATCH($P18,'Mène 3'!$B$5:$B$34,0),1),0) , _xlfn.IFNA(INDEX('Mène 3'!$G$5:$G$34,MATCH($P18,'Mène 3'!$D$5:$D$34,0),1),0))=13 ),Q18=""),$P18,"")</f>
        <v/>
      </c>
      <c r="Z18" s="28" t="str">
        <f aca="true">IF(AND(Équipe!$B19&lt;&gt;0,'Mène 4'!Y18&lt;&gt;""),RAND(),"")</f>
        <v/>
      </c>
      <c r="AA18" s="28" t="str">
        <f aca="true">IF( AND(Équipe!$B19&lt;&gt;0,$Y18&lt;&gt;""),RANK($Z18,$Z$2:INDIRECT("$Z$"&amp;0+COUNTA($P$2:$P$61)))+MAX($W$2:$W$61),"")</f>
        <v/>
      </c>
      <c r="AC18" s="28" t="str">
        <f aca="false">IF(AND(SUM(_xlfn.IFNA(INDEX('Mène 1'!$F$5:$F$34,MATCH($P18,'Mène 1'!$B$5:$B$34,0),1),0) , _xlfn.IFNA(INDEX('Mène 1'!$G$5:$G$34,MATCH($P18,'Mène 1'!$D$5:$D$34,0),1),0))&lt;&gt;13,SUM(_xlfn.IFNA(INDEX('Mène 2'!$F$5:$F$34,MATCH($P18,'Mène 2'!$B$5:$B$34,0),1),0) , _xlfn.IFNA(INDEX('Mène 2'!$G$5:$G$34,MATCH($P18,'Mène 2'!$D$5:$D$34,0),1),0))&lt;&gt;13,SUM(_xlfn.IFNA(INDEX('Mène 3'!$F$5:$F$34,MATCH($P18,'Mène 3'!$B$5:$B$34,0),1),0) , _xlfn.IFNA(INDEX('Mène 3'!$G$5:$G$34,MATCH($P18,'Mène 3'!$D$5:$D$34,0),1),0))&lt;&gt;13 ),$P18,"")</f>
        <v/>
      </c>
      <c r="AD18" s="28" t="str">
        <f aca="true">IF(AND(Équipe!$B19&lt;&gt;0,'Mène 4'!AC18&lt;&gt;""),RAND(),"")</f>
        <v/>
      </c>
      <c r="AE18" s="28" t="str">
        <f aca="true">IF( AND(Équipe!$B19&lt;&gt;0,$AC18&lt;&gt;""),RANK($AD18,$AD$2:INDIRECT("$AD$"&amp;0+COUNTA($P$2:$P$61)))+MAX($AA$2:$AA$61),"")</f>
        <v/>
      </c>
    </row>
    <row r="19" customFormat="false" ht="30.6" hidden="false" customHeight="true" outlineLevel="0" collapsed="false">
      <c r="A19" s="33" t="n">
        <f aca="false">IF(ROW(A19)-4&lt;=Procédure!$K$3,ROW(A19)-4,IF(ROW(A19)-(QUOTIENT(ROW(A19)-4,Procédure!$K$3)*Procédure!$K$3)-4&lt;&gt;0,ROW(A19)-(QUOTIENT(ROW(A19)-4,Procédure!$K$3)*Procédure!$K$3)-4,ROW(A19)-(QUOTIENT(ROW(A19)-4,Procédure!$K$3)*Procédure!$K$3)-4+Procédure!$K$3))</f>
        <v>15</v>
      </c>
      <c r="B19" s="37"/>
      <c r="C19" s="38"/>
      <c r="D19" s="37"/>
      <c r="E19" s="38"/>
      <c r="F19" s="17"/>
      <c r="G19" s="17"/>
      <c r="I19" s="31" t="str">
        <f aca="false">IF(ROW(I19)&lt;=QUOTIENT(COUNTA($P$2:$P$61)-COUNTBLANK($P$2:$P$61),2)+MOD(COUNTA($P$2:$P$61)-COUNTBLANK($P$2:$P$61),2)+2,IF(ROW(I19)&lt;&gt;3,I18+2,1),"")</f>
        <v/>
      </c>
      <c r="J19" s="1" t="str">
        <f aca="false">IF(I19&lt;&gt;"",SUM(_xlfn.IFNA(INDEX($P$2:$P$61,MATCH(I19,$S$2:$S$61,0),1),0),_xlfn.IFNA(INDEX($P$2:$P$61,MATCH(I19,$W$2:$W$61,0),1),0),_xlfn.IFNA(INDEX($P$2:$P$61,MATCH(I19,$AA$2:$AA$61,0),1),0),_xlfn.IFNA(INDEX($P$2:$P$61,MATCH(I19,$AE$2:$AE$61,0),1),0)),"")</f>
        <v/>
      </c>
      <c r="K19" s="1" t="str">
        <f aca="false">_xlfn.IFNA(INDEX(Équipe!$B$3:$B$62,MATCH(J19,Équipe!$A$3:$A$62,0),1),"")</f>
        <v/>
      </c>
      <c r="L19" s="1" t="str">
        <f aca="false">IF(
AND(N19&lt;&gt;"",SUM( _xlfn.IFNA(INDEX($P$2:$P$61,MATCH(N19,$S$2:$S$61,0),1),0), _xlfn.IFNA(INDEX($P$2:$P$61,MATCH(N19,$W$2:$W$61,0),1),0), _xlfn.IFNA(INDEX($P$2:$P$61,MATCH(N19,$AA$2:$AA$61,0),1),0), _xlfn.IFNA(INDEX($P$2:$P$61,MATCH(N19,$AE$2:$AE$61,0),1),0) )&lt;&gt;0 ),
SUM(
_xlfn.IFNA(INDEX($P$2:$P$61,MATCH(N19,$S$2:$S$61,0),1),0),
_xlfn.IFNA(INDEX($P$2:$P$61,MATCH(N19,$W$2:$W$61,0),1),0),
_xlfn.IFNA(INDEX($P$2:$P$61,MATCH(N19,$AA$2:$AA$61,0),1),0),
_xlfn.IFNA(INDEX($P$2:$P$61,MATCH(N19,$AE$2:$AE$61,0),1),0)
),
"")</f>
        <v/>
      </c>
      <c r="M19" s="1" t="str">
        <f aca="false">_xlfn.IFNA(INDEX(Équipe!$B$3:$B$62,MATCH(L19,Équipe!$A$3:$A$62,0),1),"")</f>
        <v/>
      </c>
      <c r="N19" s="31" t="str">
        <f aca="false">IF(ROW(N19)&lt;=QUOTIENT(COUNTA($P$2:$P$61)-COUNTBLANK($P$2:$P$61),2)+MOD(COUNTA($P$2:$P$61)-COUNTBLANK($P$2:$P$61),2)+2,I19+1,"")</f>
        <v/>
      </c>
      <c r="P19" s="28" t="str">
        <f aca="false">IF(Équipe!$B20&lt;&gt;0,Équipe!$A20,"")</f>
        <v/>
      </c>
      <c r="Q19" s="28" t="str">
        <f aca="false">IF(AND(SUM(_xlfn.IFNA(INDEX('Mène 1'!$F$5:$F$34,MATCH($P19,'Mène 1'!$B$5:$B$34,0),1),0) , _xlfn.IFNA(INDEX('Mène 1'!$G$5:$G$34,MATCH($P19,'Mène 1'!$D$5:$D$34,0),1),0))=13,SUM(_xlfn.IFNA(INDEX('Mène 2'!$F$5:$F$34,MATCH($P19,'Mène 2'!$B$5:$B$34,0),1),0) , _xlfn.IFNA(INDEX('Mène 2'!$G$5:$G$34,MATCH($P19,'Mène 2'!$D$5:$D$34,0),1),0))=13, SUM(_xlfn.IFNA(INDEX('Mène 3'!$F$5:$F$34,MATCH($P19,'Mène 3'!$B$5:$B$34,0),1),0) , _xlfn.IFNA(INDEX('Mène 3'!$G$5:$G$34,MATCH($P19,'Mène 3'!$D$5:$D$34,0),1),0))=13),$P19,"")</f>
        <v/>
      </c>
      <c r="R19" s="28" t="str">
        <f aca="true">IF(AND(Équipe!$B20&lt;&gt;0,'Mène 4'!Q19&lt;&gt;""),RAND(),"")</f>
        <v/>
      </c>
      <c r="S19" s="28" t="str">
        <f aca="true">IF(AND(Équipe!$B20&lt;&gt;0,$Q19&lt;&gt;""),RANK($R19,$R$2:INDIRECT("$R$"&amp;0+COUNTA($P$2:$P$61))),"")</f>
        <v/>
      </c>
      <c r="U19" s="28" t="str">
        <f aca="false">IF(AND(_xlfn.XOR(SUM(_xlfn.IFNA(INDEX('Mène 1'!$F$5:$F$34,MATCH($P19,'Mène 1'!$B$5:$B$34,0),1),0) , _xlfn.IFNA(INDEX('Mène 1'!$G$5:$G$34,MATCH($P19,'Mène 1'!$D$5:$D$34,0),1),0))&lt;&gt;13,SUM(_xlfn.IFNA(INDEX('Mène 2'!$F$5:$F$34,MATCH($P19,'Mène 2'!$B$5:$B$34,0),1),0) , _xlfn.IFNA(INDEX('Mène 2'!$G$5:$G$34,MATCH($P19,'Mène 2'!$D$5:$D$34,0),1),0))&lt;&gt;13, SUM(_xlfn.IFNA(INDEX('Mène 3'!$F$5:$F$34,MATCH($P19,'Mène 3'!$B$5:$B$34,0),1),0) , _xlfn.IFNA(INDEX('Mène 3'!$G$5:$G$34,MATCH($P19,'Mène 3'!$D$5:$D$34,0),1),0))&lt;&gt;13),SUM(IF(Équipe!D20=13,1,0),IF(Équipe!G20=13,1,0),IF(Équipe!J20=13,1,0))&lt;&gt;0 ),$P19,"")</f>
        <v/>
      </c>
      <c r="V19" s="28" t="str">
        <f aca="true">IF(AND(Équipe!$B20&lt;&gt;0,'Mène 4'!U19&lt;&gt;""),RAND(),"")</f>
        <v/>
      </c>
      <c r="W19" s="28" t="str">
        <f aca="true">IF( AND(Équipe!$B20&lt;&gt;0,$U19&lt;&gt;""),RANK($V19,$V$2:INDIRECT("$V$"&amp;0+COUNTA($P$2:$P$61)))+MAX($S$2:$S$61),"")</f>
        <v/>
      </c>
      <c r="Y19" s="28" t="str">
        <f aca="false">IF(AND(_xlfn.XOR(SUM(_xlfn.IFNA(INDEX('Mène 1'!$F$5:$F$34,MATCH($P19,'Mène 1'!$B$5:$B$34,0),1),0) , _xlfn.IFNA(INDEX('Mène 1'!$G$5:$G$34,MATCH($P19,'Mène 1'!$D$5:$D$34,0),1),0))=13,SUM(_xlfn.IFNA(INDEX('Mène 2'!$F$5:$F$34,MATCH($P19,'Mène 2'!$B$5:$B$34,0),1),0) , _xlfn.IFNA(INDEX('Mène 2'!$G$5:$G$34,MATCH($P19,'Mène 2'!$D$5:$D$34,0),1),0))=13,SUM(_xlfn.IFNA(INDEX('Mène 3'!$F$5:$F$34,MATCH($P19,'Mène 3'!$B$5:$B$34,0),1),0) , _xlfn.IFNA(INDEX('Mène 3'!$G$5:$G$34,MATCH($P19,'Mène 3'!$D$5:$D$34,0),1),0))=13 ),Q19=""),$P19,"")</f>
        <v/>
      </c>
      <c r="Z19" s="28" t="str">
        <f aca="true">IF(AND(Équipe!$B20&lt;&gt;0,'Mène 4'!Y19&lt;&gt;""),RAND(),"")</f>
        <v/>
      </c>
      <c r="AA19" s="28" t="str">
        <f aca="true">IF( AND(Équipe!$B20&lt;&gt;0,$Y19&lt;&gt;""),RANK($Z19,$Z$2:INDIRECT("$Z$"&amp;0+COUNTA($P$2:$P$61)))+MAX($W$2:$W$61),"")</f>
        <v/>
      </c>
      <c r="AC19" s="28" t="str">
        <f aca="false">IF(AND(SUM(_xlfn.IFNA(INDEX('Mène 1'!$F$5:$F$34,MATCH($P19,'Mène 1'!$B$5:$B$34,0),1),0) , _xlfn.IFNA(INDEX('Mène 1'!$G$5:$G$34,MATCH($P19,'Mène 1'!$D$5:$D$34,0),1),0))&lt;&gt;13,SUM(_xlfn.IFNA(INDEX('Mène 2'!$F$5:$F$34,MATCH($P19,'Mène 2'!$B$5:$B$34,0),1),0) , _xlfn.IFNA(INDEX('Mène 2'!$G$5:$G$34,MATCH($P19,'Mène 2'!$D$5:$D$34,0),1),0))&lt;&gt;13,SUM(_xlfn.IFNA(INDEX('Mène 3'!$F$5:$F$34,MATCH($P19,'Mène 3'!$B$5:$B$34,0),1),0) , _xlfn.IFNA(INDEX('Mène 3'!$G$5:$G$34,MATCH($P19,'Mène 3'!$D$5:$D$34,0),1),0))&lt;&gt;13 ),$P19,"")</f>
        <v/>
      </c>
      <c r="AD19" s="28" t="str">
        <f aca="true">IF(AND(Équipe!$B20&lt;&gt;0,'Mène 4'!AC19&lt;&gt;""),RAND(),"")</f>
        <v/>
      </c>
      <c r="AE19" s="28" t="str">
        <f aca="true">IF( AND(Équipe!$B20&lt;&gt;0,$AC19&lt;&gt;""),RANK($AD19,$AD$2:INDIRECT("$AD$"&amp;0+COUNTA($P$2:$P$61)))+MAX($AA$2:$AA$61),"")</f>
        <v/>
      </c>
    </row>
    <row r="20" customFormat="false" ht="30.6" hidden="false" customHeight="true" outlineLevel="0" collapsed="false">
      <c r="A20" s="33" t="n">
        <f aca="false">IF(ROW(A20)-4&lt;=Procédure!$K$3,ROW(A20)-4,IF(ROW(A20)-(QUOTIENT(ROW(A20)-4,Procédure!$K$3)*Procédure!$K$3)-4&lt;&gt;0,ROW(A20)-(QUOTIENT(ROW(A20)-4,Procédure!$K$3)*Procédure!$K$3)-4,ROW(A20)-(QUOTIENT(ROW(A20)-4,Procédure!$K$3)*Procédure!$K$3)-4+Procédure!$K$3))</f>
        <v>1</v>
      </c>
      <c r="B20" s="37"/>
      <c r="C20" s="38"/>
      <c r="D20" s="37"/>
      <c r="E20" s="38"/>
      <c r="F20" s="17"/>
      <c r="G20" s="17"/>
      <c r="I20" s="31"/>
      <c r="L20" s="1" t="str">
        <f aca="false">IF(
AND(N20&lt;&gt;"",SUM( _xlfn.IFNA(INDEX($P$2:$P$61,MATCH(N20,$S$2:$S$61,0),1),0), _xlfn.IFNA(INDEX($P$2:$P$61,MATCH(N20,$W$2:$W$61,0),1),0), _xlfn.IFNA(INDEX($P$2:$P$61,MATCH(N20,$AA$2:$AA$61,0),1),0), _xlfn.IFNA(INDEX($P$2:$P$61,MATCH(N20,$AE$2:$AE$61,0),1),0) )&lt;&gt;0 ),
SUM(
_xlfn.IFNA(INDEX($P$2:$P$61,MATCH(N20,$S$2:$S$61,0),1),0),
_xlfn.IFNA(INDEX($P$2:$P$61,MATCH(N20,$W$2:$W$61,0),1),0),
_xlfn.IFNA(INDEX($P$2:$P$61,MATCH(N20,$AA$2:$AA$61,0),1),0),
_xlfn.IFNA(INDEX($P$2:$P$61,MATCH(N20,$AE$2:$AE$61,0),1),0)
),
"")</f>
        <v/>
      </c>
      <c r="M20" s="1" t="str">
        <f aca="false">_xlfn.IFNA(INDEX(Équipe!$B$3:$B$62,MATCH(L20,Équipe!$A$3:$A$62,0),1),"")</f>
        <v/>
      </c>
      <c r="N20" s="31" t="str">
        <f aca="false">IF(ROW(N20)&lt;=QUOTIENT(COUNTA($P$2:$P$61)-COUNTBLANK($P$2:$P$61),2)+MOD(COUNTA($P$2:$P$61)-COUNTBLANK($P$2:$P$61),2)+2,I20+1,"")</f>
        <v/>
      </c>
      <c r="P20" s="28" t="str">
        <f aca="false">IF(Équipe!$B21&lt;&gt;0,Équipe!$A21,"")</f>
        <v/>
      </c>
      <c r="Q20" s="28" t="str">
        <f aca="false">IF(AND(SUM(_xlfn.IFNA(INDEX('Mène 1'!$F$5:$F$34,MATCH($P20,'Mène 1'!$B$5:$B$34,0),1),0) , _xlfn.IFNA(INDEX('Mène 1'!$G$5:$G$34,MATCH($P20,'Mène 1'!$D$5:$D$34,0),1),0))=13,SUM(_xlfn.IFNA(INDEX('Mène 2'!$F$5:$F$34,MATCH($P20,'Mène 2'!$B$5:$B$34,0),1),0) , _xlfn.IFNA(INDEX('Mène 2'!$G$5:$G$34,MATCH($P20,'Mène 2'!$D$5:$D$34,0),1),0))=13, SUM(_xlfn.IFNA(INDEX('Mène 3'!$F$5:$F$34,MATCH($P20,'Mène 3'!$B$5:$B$34,0),1),0) , _xlfn.IFNA(INDEX('Mène 3'!$G$5:$G$34,MATCH($P20,'Mène 3'!$D$5:$D$34,0),1),0))=13),$P20,"")</f>
        <v/>
      </c>
      <c r="R20" s="28" t="str">
        <f aca="true">IF(AND(Équipe!$B21&lt;&gt;0,'Mène 4'!Q20&lt;&gt;""),RAND(),"")</f>
        <v/>
      </c>
      <c r="S20" s="28" t="str">
        <f aca="true">IF(AND(Équipe!$B21&lt;&gt;0,$Q20&lt;&gt;""),RANK($R20,$R$2:INDIRECT("$R$"&amp;0+COUNTA($P$2:$P$61))),"")</f>
        <v/>
      </c>
      <c r="U20" s="28" t="str">
        <f aca="false">IF(AND(_xlfn.XOR(SUM(_xlfn.IFNA(INDEX('Mène 1'!$F$5:$F$34,MATCH($P20,'Mène 1'!$B$5:$B$34,0),1),0) , _xlfn.IFNA(INDEX('Mène 1'!$G$5:$G$34,MATCH($P20,'Mène 1'!$D$5:$D$34,0),1),0))&lt;&gt;13,SUM(_xlfn.IFNA(INDEX('Mène 2'!$F$5:$F$34,MATCH($P20,'Mène 2'!$B$5:$B$34,0),1),0) , _xlfn.IFNA(INDEX('Mène 2'!$G$5:$G$34,MATCH($P20,'Mène 2'!$D$5:$D$34,0),1),0))&lt;&gt;13, SUM(_xlfn.IFNA(INDEX('Mène 3'!$F$5:$F$34,MATCH($P20,'Mène 3'!$B$5:$B$34,0),1),0) , _xlfn.IFNA(INDEX('Mène 3'!$G$5:$G$34,MATCH($P20,'Mène 3'!$D$5:$D$34,0),1),0))&lt;&gt;13),SUM(IF(Équipe!D21=13,1,0),IF(Équipe!G21=13,1,0),IF(Équipe!J21=13,1,0))&lt;&gt;0 ),$P20,"")</f>
        <v/>
      </c>
      <c r="V20" s="28" t="str">
        <f aca="true">IF(AND(Équipe!$B21&lt;&gt;0,'Mène 4'!U20&lt;&gt;""),RAND(),"")</f>
        <v/>
      </c>
      <c r="W20" s="28" t="str">
        <f aca="true">IF( AND(Équipe!$B21&lt;&gt;0,$U20&lt;&gt;""),RANK($V20,$V$2:INDIRECT("$V$"&amp;0+COUNTA($P$2:$P$61)))+MAX($S$2:$S$61),"")</f>
        <v/>
      </c>
      <c r="Y20" s="28" t="str">
        <f aca="false">IF(AND(_xlfn.XOR(SUM(_xlfn.IFNA(INDEX('Mène 1'!$F$5:$F$34,MATCH($P20,'Mène 1'!$B$5:$B$34,0),1),0) , _xlfn.IFNA(INDEX('Mène 1'!$G$5:$G$34,MATCH($P20,'Mène 1'!$D$5:$D$34,0),1),0))=13,SUM(_xlfn.IFNA(INDEX('Mène 2'!$F$5:$F$34,MATCH($P20,'Mène 2'!$B$5:$B$34,0),1),0) , _xlfn.IFNA(INDEX('Mène 2'!$G$5:$G$34,MATCH($P20,'Mène 2'!$D$5:$D$34,0),1),0))=13,SUM(_xlfn.IFNA(INDEX('Mène 3'!$F$5:$F$34,MATCH($P20,'Mène 3'!$B$5:$B$34,0),1),0) , _xlfn.IFNA(INDEX('Mène 3'!$G$5:$G$34,MATCH($P20,'Mène 3'!$D$5:$D$34,0),1),0))=13 ),Q20=""),$P20,"")</f>
        <v/>
      </c>
      <c r="Z20" s="28" t="str">
        <f aca="true">IF(AND(Équipe!$B21&lt;&gt;0,'Mène 4'!Y20&lt;&gt;""),RAND(),"")</f>
        <v/>
      </c>
      <c r="AA20" s="28" t="str">
        <f aca="true">IF( AND(Équipe!$B21&lt;&gt;0,$Y20&lt;&gt;""),RANK($Z20,$Z$2:INDIRECT("$Z$"&amp;0+COUNTA($P$2:$P$61)))+MAX($W$2:$W$61),"")</f>
        <v/>
      </c>
      <c r="AC20" s="28" t="str">
        <f aca="false">IF(AND(SUM(_xlfn.IFNA(INDEX('Mène 1'!$F$5:$F$34,MATCH($P20,'Mène 1'!$B$5:$B$34,0),1),0) , _xlfn.IFNA(INDEX('Mène 1'!$G$5:$G$34,MATCH($P20,'Mène 1'!$D$5:$D$34,0),1),0))&lt;&gt;13,SUM(_xlfn.IFNA(INDEX('Mène 2'!$F$5:$F$34,MATCH($P20,'Mène 2'!$B$5:$B$34,0),1),0) , _xlfn.IFNA(INDEX('Mène 2'!$G$5:$G$34,MATCH($P20,'Mène 2'!$D$5:$D$34,0),1),0))&lt;&gt;13,SUM(_xlfn.IFNA(INDEX('Mène 3'!$F$5:$F$34,MATCH($P20,'Mène 3'!$B$5:$B$34,0),1),0) , _xlfn.IFNA(INDEX('Mène 3'!$G$5:$G$34,MATCH($P20,'Mène 3'!$D$5:$D$34,0),1),0))&lt;&gt;13 ),$P20,"")</f>
        <v/>
      </c>
      <c r="AD20" s="28" t="str">
        <f aca="true">IF(AND(Équipe!$B21&lt;&gt;0,'Mène 4'!AC20&lt;&gt;""),RAND(),"")</f>
        <v/>
      </c>
      <c r="AE20" s="28" t="str">
        <f aca="true">IF( AND(Équipe!$B21&lt;&gt;0,$AC20&lt;&gt;""),RANK($AD20,$AD$2:INDIRECT("$AD$"&amp;0+COUNTA($P$2:$P$61)))+MAX($AA$2:$AA$61),"")</f>
        <v/>
      </c>
    </row>
    <row r="21" customFormat="false" ht="30.6" hidden="false" customHeight="true" outlineLevel="0" collapsed="false">
      <c r="A21" s="33" t="n">
        <f aca="false">IF(ROW(A21)-4&lt;=Procédure!$K$3,ROW(A21)-4,IF(ROW(A21)-(QUOTIENT(ROW(A21)-4,Procédure!$K$3)*Procédure!$K$3)-4&lt;&gt;0,ROW(A21)-(QUOTIENT(ROW(A21)-4,Procédure!$K$3)*Procédure!$K$3)-4,ROW(A21)-(QUOTIENT(ROW(A21)-4,Procédure!$K$3)*Procédure!$K$3)-4+Procédure!$K$3))</f>
        <v>2</v>
      </c>
      <c r="B21" s="37"/>
      <c r="C21" s="38"/>
      <c r="D21" s="37"/>
      <c r="E21" s="38"/>
      <c r="F21" s="17"/>
      <c r="G21" s="17"/>
      <c r="I21" s="31" t="str">
        <f aca="false">IF(ROW(I21)&lt;=QUOTIENT(COUNTA($P$2:$P$61)-COUNTBLANK($P$2:$P$61),2)+MOD(COUNTA($P$2:$P$61)-COUNTBLANK($P$2:$P$61),2)+2,IF(ROW(I21)&lt;&gt;3,I20+2,1),"")</f>
        <v/>
      </c>
      <c r="J21" s="1" t="str">
        <f aca="false">IF(I21&lt;&gt;"",SUM(_xlfn.IFNA(INDEX($P$2:$P$61,MATCH(I21,$S$2:$S$61,0),1),0),_xlfn.IFNA(INDEX($P$2:$P$61,MATCH(I21,$W$2:$W$61,0),1),0),_xlfn.IFNA(INDEX($P$2:$P$61,MATCH(I21,$AA$2:$AA$61,0),1),0),_xlfn.IFNA(INDEX($P$2:$P$61,MATCH(I21,$AE$2:$AE$61,0),1),0)),"")</f>
        <v/>
      </c>
      <c r="K21" s="1" t="str">
        <f aca="false">_xlfn.IFNA(INDEX(Équipe!$B$3:$B$62,MATCH(J21,Équipe!$A$3:$A$62,0),1),"")</f>
        <v/>
      </c>
      <c r="L21" s="1" t="str">
        <f aca="false">IF(
AND(N21&lt;&gt;"",SUM( _xlfn.IFNA(INDEX($P$2:$P$61,MATCH(N21,$S$2:$S$61,0),1),0), _xlfn.IFNA(INDEX($P$2:$P$61,MATCH(N21,$W$2:$W$61,0),1),0), _xlfn.IFNA(INDEX($P$2:$P$61,MATCH(N21,$AA$2:$AA$61,0),1),0), _xlfn.IFNA(INDEX($P$2:$P$61,MATCH(N21,$AE$2:$AE$61,0),1),0) )&lt;&gt;0 ),
SUM(
_xlfn.IFNA(INDEX($P$2:$P$61,MATCH(N21,$S$2:$S$61,0),1),0),
_xlfn.IFNA(INDEX($P$2:$P$61,MATCH(N21,$W$2:$W$61,0),1),0),
_xlfn.IFNA(INDEX($P$2:$P$61,MATCH(N21,$AA$2:$AA$61,0),1),0),
_xlfn.IFNA(INDEX($P$2:$P$61,MATCH(N21,$AE$2:$AE$61,0),1),0)
),
"")</f>
        <v/>
      </c>
      <c r="M21" s="1" t="str">
        <f aca="false">_xlfn.IFNA(INDEX(Équipe!$B$3:$B$62,MATCH(L21,Équipe!$A$3:$A$62,0),1),"")</f>
        <v/>
      </c>
      <c r="N21" s="31" t="str">
        <f aca="false">IF(ROW(N21)&lt;=QUOTIENT(COUNTA($P$2:$P$61)-COUNTBLANK($P$2:$P$61),2)+MOD(COUNTA($P$2:$P$61)-COUNTBLANK($P$2:$P$61),2)+2,I21+1,"")</f>
        <v/>
      </c>
      <c r="P21" s="28" t="str">
        <f aca="false">IF(Équipe!$B22&lt;&gt;0,Équipe!$A22,"")</f>
        <v/>
      </c>
      <c r="Q21" s="28" t="str">
        <f aca="false">IF(AND(SUM(_xlfn.IFNA(INDEX('Mène 1'!$F$5:$F$34,MATCH($P21,'Mène 1'!$B$5:$B$34,0),1),0) , _xlfn.IFNA(INDEX('Mène 1'!$G$5:$G$34,MATCH($P21,'Mène 1'!$D$5:$D$34,0),1),0))=13,SUM(_xlfn.IFNA(INDEX('Mène 2'!$F$5:$F$34,MATCH($P21,'Mène 2'!$B$5:$B$34,0),1),0) , _xlfn.IFNA(INDEX('Mène 2'!$G$5:$G$34,MATCH($P21,'Mène 2'!$D$5:$D$34,0),1),0))=13, SUM(_xlfn.IFNA(INDEX('Mène 3'!$F$5:$F$34,MATCH($P21,'Mène 3'!$B$5:$B$34,0),1),0) , _xlfn.IFNA(INDEX('Mène 3'!$G$5:$G$34,MATCH($P21,'Mène 3'!$D$5:$D$34,0),1),0))=13),$P21,"")</f>
        <v/>
      </c>
      <c r="R21" s="28" t="str">
        <f aca="true">IF(AND(Équipe!$B22&lt;&gt;0,'Mène 4'!Q21&lt;&gt;""),RAND(),"")</f>
        <v/>
      </c>
      <c r="S21" s="28" t="str">
        <f aca="true">IF(AND(Équipe!$B22&lt;&gt;0,$Q21&lt;&gt;""),RANK($R21,$R$2:INDIRECT("$R$"&amp;0+COUNTA($P$2:$P$61))),"")</f>
        <v/>
      </c>
      <c r="U21" s="28" t="str">
        <f aca="false">IF(AND(_xlfn.XOR(SUM(_xlfn.IFNA(INDEX('Mène 1'!$F$5:$F$34,MATCH($P21,'Mène 1'!$B$5:$B$34,0),1),0) , _xlfn.IFNA(INDEX('Mène 1'!$G$5:$G$34,MATCH($P21,'Mène 1'!$D$5:$D$34,0),1),0))&lt;&gt;13,SUM(_xlfn.IFNA(INDEX('Mène 2'!$F$5:$F$34,MATCH($P21,'Mène 2'!$B$5:$B$34,0),1),0) , _xlfn.IFNA(INDEX('Mène 2'!$G$5:$G$34,MATCH($P21,'Mène 2'!$D$5:$D$34,0),1),0))&lt;&gt;13, SUM(_xlfn.IFNA(INDEX('Mène 3'!$F$5:$F$34,MATCH($P21,'Mène 3'!$B$5:$B$34,0),1),0) , _xlfn.IFNA(INDEX('Mène 3'!$G$5:$G$34,MATCH($P21,'Mène 3'!$D$5:$D$34,0),1),0))&lt;&gt;13),SUM(IF(Équipe!D22=13,1,0),IF(Équipe!G22=13,1,0),IF(Équipe!J22=13,1,0))&lt;&gt;0 ),$P21,"")</f>
        <v/>
      </c>
      <c r="V21" s="28" t="str">
        <f aca="true">IF(AND(Équipe!$B22&lt;&gt;0,'Mène 4'!U21&lt;&gt;""),RAND(),"")</f>
        <v/>
      </c>
      <c r="W21" s="28" t="str">
        <f aca="true">IF( AND(Équipe!$B22&lt;&gt;0,$U21&lt;&gt;""),RANK($V21,$V$2:INDIRECT("$V$"&amp;0+COUNTA($P$2:$P$61)))+MAX($S$2:$S$61),"")</f>
        <v/>
      </c>
      <c r="Y21" s="28" t="str">
        <f aca="false">IF(AND(_xlfn.XOR(SUM(_xlfn.IFNA(INDEX('Mène 1'!$F$5:$F$34,MATCH($P21,'Mène 1'!$B$5:$B$34,0),1),0) , _xlfn.IFNA(INDEX('Mène 1'!$G$5:$G$34,MATCH($P21,'Mène 1'!$D$5:$D$34,0),1),0))=13,SUM(_xlfn.IFNA(INDEX('Mène 2'!$F$5:$F$34,MATCH($P21,'Mène 2'!$B$5:$B$34,0),1),0) , _xlfn.IFNA(INDEX('Mène 2'!$G$5:$G$34,MATCH($P21,'Mène 2'!$D$5:$D$34,0),1),0))=13,SUM(_xlfn.IFNA(INDEX('Mène 3'!$F$5:$F$34,MATCH($P21,'Mène 3'!$B$5:$B$34,0),1),0) , _xlfn.IFNA(INDEX('Mène 3'!$G$5:$G$34,MATCH($P21,'Mène 3'!$D$5:$D$34,0),1),0))=13 ),Q21=""),$P21,"")</f>
        <v/>
      </c>
      <c r="Z21" s="28" t="str">
        <f aca="true">IF(AND(Équipe!$B22&lt;&gt;0,'Mène 4'!Y21&lt;&gt;""),RAND(),"")</f>
        <v/>
      </c>
      <c r="AA21" s="28" t="str">
        <f aca="true">IF( AND(Équipe!$B22&lt;&gt;0,$Y21&lt;&gt;""),RANK($Z21,$Z$2:INDIRECT("$Z$"&amp;0+COUNTA($P$2:$P$61)))+MAX($W$2:$W$61),"")</f>
        <v/>
      </c>
      <c r="AC21" s="28" t="str">
        <f aca="false">IF(AND(SUM(_xlfn.IFNA(INDEX('Mène 1'!$F$5:$F$34,MATCH($P21,'Mène 1'!$B$5:$B$34,0),1),0) , _xlfn.IFNA(INDEX('Mène 1'!$G$5:$G$34,MATCH($P21,'Mène 1'!$D$5:$D$34,0),1),0))&lt;&gt;13,SUM(_xlfn.IFNA(INDEX('Mène 2'!$F$5:$F$34,MATCH($P21,'Mène 2'!$B$5:$B$34,0),1),0) , _xlfn.IFNA(INDEX('Mène 2'!$G$5:$G$34,MATCH($P21,'Mène 2'!$D$5:$D$34,0),1),0))&lt;&gt;13,SUM(_xlfn.IFNA(INDEX('Mène 3'!$F$5:$F$34,MATCH($P21,'Mène 3'!$B$5:$B$34,0),1),0) , _xlfn.IFNA(INDEX('Mène 3'!$G$5:$G$34,MATCH($P21,'Mène 3'!$D$5:$D$34,0),1),0))&lt;&gt;13 ),$P21,"")</f>
        <v/>
      </c>
      <c r="AD21" s="28" t="str">
        <f aca="true">IF(AND(Équipe!$B22&lt;&gt;0,'Mène 4'!AC21&lt;&gt;""),RAND(),"")</f>
        <v/>
      </c>
      <c r="AE21" s="28" t="str">
        <f aca="true">IF( AND(Équipe!$B22&lt;&gt;0,$AC21&lt;&gt;""),RANK($AD21,$AD$2:INDIRECT("$AD$"&amp;0+COUNTA($P$2:$P$61)))+MAX($AA$2:$AA$61),"")</f>
        <v/>
      </c>
    </row>
    <row r="22" customFormat="false" ht="30.6" hidden="false" customHeight="true" outlineLevel="0" collapsed="false">
      <c r="A22" s="33" t="n">
        <f aca="false">IF(ROW(A22)-4&lt;=Procédure!$K$3,ROW(A22)-4,IF(ROW(A22)-(QUOTIENT(ROW(A22)-4,Procédure!$K$3)*Procédure!$K$3)-4&lt;&gt;0,ROW(A22)-(QUOTIENT(ROW(A22)-4,Procédure!$K$3)*Procédure!$K$3)-4,ROW(A22)-(QUOTIENT(ROW(A22)-4,Procédure!$K$3)*Procédure!$K$3)-4+Procédure!$K$3))</f>
        <v>3</v>
      </c>
      <c r="B22" s="37"/>
      <c r="C22" s="38"/>
      <c r="D22" s="37"/>
      <c r="E22" s="38"/>
      <c r="F22" s="17"/>
      <c r="G22" s="17"/>
      <c r="I22" s="31" t="str">
        <f aca="false">IF(ROW(I22)&lt;=QUOTIENT(COUNTA($P$2:$P$61)-COUNTBLANK($P$2:$P$61),2)+MOD(COUNTA($P$2:$P$61)-COUNTBLANK($P$2:$P$61),2)+2,IF(ROW(I22)&lt;&gt;3,I21+2,1),"")</f>
        <v/>
      </c>
      <c r="J22" s="1" t="str">
        <f aca="false">IF(I22&lt;&gt;"",SUM(_xlfn.IFNA(INDEX($P$2:$P$61,MATCH(I22,$S$2:$S$61,0),1),0),_xlfn.IFNA(INDEX($P$2:$P$61,MATCH(I22,$W$2:$W$61,0),1),0),_xlfn.IFNA(INDEX($P$2:$P$61,MATCH(I22,$AA$2:$AA$61,0),1),0),_xlfn.IFNA(INDEX($P$2:$P$61,MATCH(I22,$AE$2:$AE$61,0),1),0)),"")</f>
        <v/>
      </c>
      <c r="K22" s="1" t="str">
        <f aca="false">_xlfn.IFNA(INDEX(Équipe!$B$3:$B$62,MATCH(J22,Équipe!$A$3:$A$62,0),1),"")</f>
        <v/>
      </c>
      <c r="L22" s="1" t="str">
        <f aca="false">IF(
AND(N22&lt;&gt;"",SUM( _xlfn.IFNA(INDEX($P$2:$P$61,MATCH(N22,$S$2:$S$61,0),1),0), _xlfn.IFNA(INDEX($P$2:$P$61,MATCH(N22,$W$2:$W$61,0),1),0), _xlfn.IFNA(INDEX($P$2:$P$61,MATCH(N22,$AA$2:$AA$61,0),1),0), _xlfn.IFNA(INDEX($P$2:$P$61,MATCH(N22,$AE$2:$AE$61,0),1),0) )&lt;&gt;0 ),
SUM(
_xlfn.IFNA(INDEX($P$2:$P$61,MATCH(N22,$S$2:$S$61,0),1),0),
_xlfn.IFNA(INDEX($P$2:$P$61,MATCH(N22,$W$2:$W$61,0),1),0),
_xlfn.IFNA(INDEX($P$2:$P$61,MATCH(N22,$AA$2:$AA$61,0),1),0),
_xlfn.IFNA(INDEX($P$2:$P$61,MATCH(N22,$AE$2:$AE$61,0),1),0)
),
"")</f>
        <v/>
      </c>
      <c r="M22" s="1" t="str">
        <f aca="false">_xlfn.IFNA(INDEX(Équipe!$B$3:$B$62,MATCH(L22,Équipe!$A$3:$A$62,0),1),"")</f>
        <v/>
      </c>
      <c r="N22" s="31" t="str">
        <f aca="false">IF(ROW(N22)&lt;=QUOTIENT(COUNTA($P$2:$P$61)-COUNTBLANK($P$2:$P$61),2)+MOD(COUNTA($P$2:$P$61)-COUNTBLANK($P$2:$P$61),2)+2,I22+1,"")</f>
        <v/>
      </c>
      <c r="P22" s="28" t="str">
        <f aca="false">IF(Équipe!$B23&lt;&gt;0,Équipe!$A23,"")</f>
        <v/>
      </c>
      <c r="Q22" s="28" t="str">
        <f aca="false">IF(AND(SUM(_xlfn.IFNA(INDEX('Mène 1'!$F$5:$F$34,MATCH($P22,'Mène 1'!$B$5:$B$34,0),1),0) , _xlfn.IFNA(INDEX('Mène 1'!$G$5:$G$34,MATCH($P22,'Mène 1'!$D$5:$D$34,0),1),0))=13,SUM(_xlfn.IFNA(INDEX('Mène 2'!$F$5:$F$34,MATCH($P22,'Mène 2'!$B$5:$B$34,0),1),0) , _xlfn.IFNA(INDEX('Mène 2'!$G$5:$G$34,MATCH($P22,'Mène 2'!$D$5:$D$34,0),1),0))=13, SUM(_xlfn.IFNA(INDEX('Mène 3'!$F$5:$F$34,MATCH($P22,'Mène 3'!$B$5:$B$34,0),1),0) , _xlfn.IFNA(INDEX('Mène 3'!$G$5:$G$34,MATCH($P22,'Mène 3'!$D$5:$D$34,0),1),0))=13),$P22,"")</f>
        <v/>
      </c>
      <c r="R22" s="28" t="str">
        <f aca="true">IF(AND(Équipe!$B23&lt;&gt;0,'Mène 4'!Q22&lt;&gt;""),RAND(),"")</f>
        <v/>
      </c>
      <c r="S22" s="28" t="str">
        <f aca="true">IF(AND(Équipe!$B23&lt;&gt;0,$Q22&lt;&gt;""),RANK($R22,$R$2:INDIRECT("$R$"&amp;0+COUNTA($P$2:$P$61))),"")</f>
        <v/>
      </c>
      <c r="U22" s="28" t="str">
        <f aca="false">IF(AND(_xlfn.XOR(SUM(_xlfn.IFNA(INDEX('Mène 1'!$F$5:$F$34,MATCH($P22,'Mène 1'!$B$5:$B$34,0),1),0) , _xlfn.IFNA(INDEX('Mène 1'!$G$5:$G$34,MATCH($P22,'Mène 1'!$D$5:$D$34,0),1),0))&lt;&gt;13,SUM(_xlfn.IFNA(INDEX('Mène 2'!$F$5:$F$34,MATCH($P22,'Mène 2'!$B$5:$B$34,0),1),0) , _xlfn.IFNA(INDEX('Mène 2'!$G$5:$G$34,MATCH($P22,'Mène 2'!$D$5:$D$34,0),1),0))&lt;&gt;13, SUM(_xlfn.IFNA(INDEX('Mène 3'!$F$5:$F$34,MATCH($P22,'Mène 3'!$B$5:$B$34,0),1),0) , _xlfn.IFNA(INDEX('Mène 3'!$G$5:$G$34,MATCH($P22,'Mène 3'!$D$5:$D$34,0),1),0))&lt;&gt;13),SUM(IF(Équipe!D23=13,1,0),IF(Équipe!G23=13,1,0),IF(Équipe!J23=13,1,0))&lt;&gt;0 ),$P22,"")</f>
        <v/>
      </c>
      <c r="V22" s="28" t="str">
        <f aca="true">IF(AND(Équipe!$B23&lt;&gt;0,'Mène 4'!U22&lt;&gt;""),RAND(),"")</f>
        <v/>
      </c>
      <c r="W22" s="28" t="str">
        <f aca="true">IF( AND(Équipe!$B23&lt;&gt;0,$U22&lt;&gt;""),RANK($V22,$V$2:INDIRECT("$V$"&amp;0+COUNTA($P$2:$P$61)))+MAX($S$2:$S$61),"")</f>
        <v/>
      </c>
      <c r="Y22" s="28" t="str">
        <f aca="false">IF(AND(_xlfn.XOR(SUM(_xlfn.IFNA(INDEX('Mène 1'!$F$5:$F$34,MATCH($P22,'Mène 1'!$B$5:$B$34,0),1),0) , _xlfn.IFNA(INDEX('Mène 1'!$G$5:$G$34,MATCH($P22,'Mène 1'!$D$5:$D$34,0),1),0))=13,SUM(_xlfn.IFNA(INDEX('Mène 2'!$F$5:$F$34,MATCH($P22,'Mène 2'!$B$5:$B$34,0),1),0) , _xlfn.IFNA(INDEX('Mène 2'!$G$5:$G$34,MATCH($P22,'Mène 2'!$D$5:$D$34,0),1),0))=13,SUM(_xlfn.IFNA(INDEX('Mène 3'!$F$5:$F$34,MATCH($P22,'Mène 3'!$B$5:$B$34,0),1),0) , _xlfn.IFNA(INDEX('Mène 3'!$G$5:$G$34,MATCH($P22,'Mène 3'!$D$5:$D$34,0),1),0))=13 ),Q22=""),$P22,"")</f>
        <v/>
      </c>
      <c r="Z22" s="28" t="str">
        <f aca="true">IF(AND(Équipe!$B23&lt;&gt;0,'Mène 4'!Y22&lt;&gt;""),RAND(),"")</f>
        <v/>
      </c>
      <c r="AA22" s="28" t="str">
        <f aca="true">IF( AND(Équipe!$B23&lt;&gt;0,$Y22&lt;&gt;""),RANK($Z22,$Z$2:INDIRECT("$Z$"&amp;0+COUNTA($P$2:$P$61)))+MAX($W$2:$W$61),"")</f>
        <v/>
      </c>
      <c r="AC22" s="28" t="str">
        <f aca="false">IF(AND(SUM(_xlfn.IFNA(INDEX('Mène 1'!$F$5:$F$34,MATCH($P22,'Mène 1'!$B$5:$B$34,0),1),0) , _xlfn.IFNA(INDEX('Mène 1'!$G$5:$G$34,MATCH($P22,'Mène 1'!$D$5:$D$34,0),1),0))&lt;&gt;13,SUM(_xlfn.IFNA(INDEX('Mène 2'!$F$5:$F$34,MATCH($P22,'Mène 2'!$B$5:$B$34,0),1),0) , _xlfn.IFNA(INDEX('Mène 2'!$G$5:$G$34,MATCH($P22,'Mène 2'!$D$5:$D$34,0),1),0))&lt;&gt;13,SUM(_xlfn.IFNA(INDEX('Mène 3'!$F$5:$F$34,MATCH($P22,'Mène 3'!$B$5:$B$34,0),1),0) , _xlfn.IFNA(INDEX('Mène 3'!$G$5:$G$34,MATCH($P22,'Mène 3'!$D$5:$D$34,0),1),0))&lt;&gt;13 ),$P22,"")</f>
        <v/>
      </c>
      <c r="AD22" s="28" t="str">
        <f aca="true">IF(AND(Équipe!$B23&lt;&gt;0,'Mène 4'!AC22&lt;&gt;""),RAND(),"")</f>
        <v/>
      </c>
      <c r="AE22" s="28" t="str">
        <f aca="true">IF( AND(Équipe!$B23&lt;&gt;0,$AC22&lt;&gt;""),RANK($AD22,$AD$2:INDIRECT("$AD$"&amp;0+COUNTA($P$2:$P$61)))+MAX($AA$2:$AA$61),"")</f>
        <v/>
      </c>
    </row>
    <row r="23" customFormat="false" ht="30.6" hidden="false" customHeight="true" outlineLevel="0" collapsed="false">
      <c r="A23" s="33" t="n">
        <f aca="false">IF(ROW(A23)-4&lt;=Procédure!$K$3,ROW(A23)-4,IF(ROW(A23)-(QUOTIENT(ROW(A23)-4,Procédure!$K$3)*Procédure!$K$3)-4&lt;&gt;0,ROW(A23)-(QUOTIENT(ROW(A23)-4,Procédure!$K$3)*Procédure!$K$3)-4,ROW(A23)-(QUOTIENT(ROW(A23)-4,Procédure!$K$3)*Procédure!$K$3)-4+Procédure!$K$3))</f>
        <v>4</v>
      </c>
      <c r="B23" s="37"/>
      <c r="C23" s="38"/>
      <c r="D23" s="37"/>
      <c r="E23" s="38"/>
      <c r="F23" s="17"/>
      <c r="G23" s="17"/>
      <c r="I23" s="31" t="str">
        <f aca="false">IF(ROW(I23)&lt;=QUOTIENT(COUNTA($P$2:$P$61)-COUNTBLANK($P$2:$P$61),2)+MOD(COUNTA($P$2:$P$61)-COUNTBLANK($P$2:$P$61),2)+2,IF(ROW(I23)&lt;&gt;3,I22+2,1),"")</f>
        <v/>
      </c>
      <c r="J23" s="1" t="str">
        <f aca="false">IF(I23&lt;&gt;"",SUM(_xlfn.IFNA(INDEX($P$2:$P$61,MATCH(I23,$S$2:$S$61,0),1),0),_xlfn.IFNA(INDEX($P$2:$P$61,MATCH(I23,$W$2:$W$61,0),1),0),_xlfn.IFNA(INDEX($P$2:$P$61,MATCH(I23,$AA$2:$AA$61,0),1),0),_xlfn.IFNA(INDEX($P$2:$P$61,MATCH(I23,$AE$2:$AE$61,0),1),0)),"")</f>
        <v/>
      </c>
      <c r="K23" s="1" t="str">
        <f aca="false">_xlfn.IFNA(INDEX(Équipe!$B$3:$B$62,MATCH(J23,Équipe!$A$3:$A$62,0),1),"")</f>
        <v/>
      </c>
      <c r="L23" s="1" t="str">
        <f aca="false">IF(
AND(N23&lt;&gt;"",SUM( _xlfn.IFNA(INDEX($P$2:$P$61,MATCH(N23,$S$2:$S$61,0),1),0), _xlfn.IFNA(INDEX($P$2:$P$61,MATCH(N23,$W$2:$W$61,0),1),0), _xlfn.IFNA(INDEX($P$2:$P$61,MATCH(N23,$AA$2:$AA$61,0),1),0), _xlfn.IFNA(INDEX($P$2:$P$61,MATCH(N23,$AE$2:$AE$61,0),1),0) )&lt;&gt;0 ),
SUM(
_xlfn.IFNA(INDEX($P$2:$P$61,MATCH(N23,$S$2:$S$61,0),1),0),
_xlfn.IFNA(INDEX($P$2:$P$61,MATCH(N23,$W$2:$W$61,0),1),0),
_xlfn.IFNA(INDEX($P$2:$P$61,MATCH(N23,$AA$2:$AA$61,0),1),0),
_xlfn.IFNA(INDEX($P$2:$P$61,MATCH(N23,$AE$2:$AE$61,0),1),0)
),
"")</f>
        <v/>
      </c>
      <c r="M23" s="1" t="str">
        <f aca="false">_xlfn.IFNA(INDEX(Équipe!$B$3:$B$62,MATCH(L23,Équipe!$A$3:$A$62,0),1),"")</f>
        <v/>
      </c>
      <c r="N23" s="31" t="str">
        <f aca="false">IF(ROW(N23)&lt;=QUOTIENT(COUNTA($P$2:$P$61)-COUNTBLANK($P$2:$P$61),2)+MOD(COUNTA($P$2:$P$61)-COUNTBLANK($P$2:$P$61),2)+2,I23+1,"")</f>
        <v/>
      </c>
      <c r="P23" s="28" t="str">
        <f aca="false">IF(Équipe!$B24&lt;&gt;0,Équipe!$A24,"")</f>
        <v/>
      </c>
      <c r="Q23" s="28" t="str">
        <f aca="false">IF(AND(SUM(_xlfn.IFNA(INDEX('Mène 1'!$F$5:$F$34,MATCH($P23,'Mène 1'!$B$5:$B$34,0),1),0) , _xlfn.IFNA(INDEX('Mène 1'!$G$5:$G$34,MATCH($P23,'Mène 1'!$D$5:$D$34,0),1),0))=13,SUM(_xlfn.IFNA(INDEX('Mène 2'!$F$5:$F$34,MATCH($P23,'Mène 2'!$B$5:$B$34,0),1),0) , _xlfn.IFNA(INDEX('Mène 2'!$G$5:$G$34,MATCH($P23,'Mène 2'!$D$5:$D$34,0),1),0))=13, SUM(_xlfn.IFNA(INDEX('Mène 3'!$F$5:$F$34,MATCH($P23,'Mène 3'!$B$5:$B$34,0),1),0) , _xlfn.IFNA(INDEX('Mène 3'!$G$5:$G$34,MATCH($P23,'Mène 3'!$D$5:$D$34,0),1),0))=13),$P23,"")</f>
        <v/>
      </c>
      <c r="R23" s="28" t="str">
        <f aca="true">IF(AND(Équipe!$B24&lt;&gt;0,'Mène 4'!Q23&lt;&gt;""),RAND(),"")</f>
        <v/>
      </c>
      <c r="S23" s="28" t="str">
        <f aca="true">IF(AND(Équipe!$B24&lt;&gt;0,$Q23&lt;&gt;""),RANK($R23,$R$2:INDIRECT("$R$"&amp;0+COUNTA($P$2:$P$61))),"")</f>
        <v/>
      </c>
      <c r="U23" s="28" t="str">
        <f aca="false">IF(AND(_xlfn.XOR(SUM(_xlfn.IFNA(INDEX('Mène 1'!$F$5:$F$34,MATCH($P23,'Mène 1'!$B$5:$B$34,0),1),0) , _xlfn.IFNA(INDEX('Mène 1'!$G$5:$G$34,MATCH($P23,'Mène 1'!$D$5:$D$34,0),1),0))&lt;&gt;13,SUM(_xlfn.IFNA(INDEX('Mène 2'!$F$5:$F$34,MATCH($P23,'Mène 2'!$B$5:$B$34,0),1),0) , _xlfn.IFNA(INDEX('Mène 2'!$G$5:$G$34,MATCH($P23,'Mène 2'!$D$5:$D$34,0),1),0))&lt;&gt;13, SUM(_xlfn.IFNA(INDEX('Mène 3'!$F$5:$F$34,MATCH($P23,'Mène 3'!$B$5:$B$34,0),1),0) , _xlfn.IFNA(INDEX('Mène 3'!$G$5:$G$34,MATCH($P23,'Mène 3'!$D$5:$D$34,0),1),0))&lt;&gt;13),SUM(IF(Équipe!D24=13,1,0),IF(Équipe!G24=13,1,0),IF(Équipe!J24=13,1,0))&lt;&gt;0 ),$P23,"")</f>
        <v/>
      </c>
      <c r="V23" s="28" t="str">
        <f aca="true">IF(AND(Équipe!$B24&lt;&gt;0,'Mène 4'!U23&lt;&gt;""),RAND(),"")</f>
        <v/>
      </c>
      <c r="W23" s="28" t="str">
        <f aca="true">IF( AND(Équipe!$B24&lt;&gt;0,$U23&lt;&gt;""),RANK($V23,$V$2:INDIRECT("$V$"&amp;0+COUNTA($P$2:$P$61)))+MAX($S$2:$S$61),"")</f>
        <v/>
      </c>
      <c r="Y23" s="28" t="str">
        <f aca="false">IF(AND(_xlfn.XOR(SUM(_xlfn.IFNA(INDEX('Mène 1'!$F$5:$F$34,MATCH($P23,'Mène 1'!$B$5:$B$34,0),1),0) , _xlfn.IFNA(INDEX('Mène 1'!$G$5:$G$34,MATCH($P23,'Mène 1'!$D$5:$D$34,0),1),0))=13,SUM(_xlfn.IFNA(INDEX('Mène 2'!$F$5:$F$34,MATCH($P23,'Mène 2'!$B$5:$B$34,0),1),0) , _xlfn.IFNA(INDEX('Mène 2'!$G$5:$G$34,MATCH($P23,'Mène 2'!$D$5:$D$34,0),1),0))=13,SUM(_xlfn.IFNA(INDEX('Mène 3'!$F$5:$F$34,MATCH($P23,'Mène 3'!$B$5:$B$34,0),1),0) , _xlfn.IFNA(INDEX('Mène 3'!$G$5:$G$34,MATCH($P23,'Mène 3'!$D$5:$D$34,0),1),0))=13 ),Q23=""),$P23,"")</f>
        <v/>
      </c>
      <c r="Z23" s="28" t="str">
        <f aca="true">IF(AND(Équipe!$B24&lt;&gt;0,'Mène 4'!Y23&lt;&gt;""),RAND(),"")</f>
        <v/>
      </c>
      <c r="AA23" s="28" t="str">
        <f aca="true">IF( AND(Équipe!$B24&lt;&gt;0,$Y23&lt;&gt;""),RANK($Z23,$Z$2:INDIRECT("$Z$"&amp;0+COUNTA($P$2:$P$61)))+MAX($W$2:$W$61),"")</f>
        <v/>
      </c>
      <c r="AC23" s="28" t="str">
        <f aca="false">IF(AND(SUM(_xlfn.IFNA(INDEX('Mène 1'!$F$5:$F$34,MATCH($P23,'Mène 1'!$B$5:$B$34,0),1),0) , _xlfn.IFNA(INDEX('Mène 1'!$G$5:$G$34,MATCH($P23,'Mène 1'!$D$5:$D$34,0),1),0))&lt;&gt;13,SUM(_xlfn.IFNA(INDEX('Mène 2'!$F$5:$F$34,MATCH($P23,'Mène 2'!$B$5:$B$34,0),1),0) , _xlfn.IFNA(INDEX('Mène 2'!$G$5:$G$34,MATCH($P23,'Mène 2'!$D$5:$D$34,0),1),0))&lt;&gt;13,SUM(_xlfn.IFNA(INDEX('Mène 3'!$F$5:$F$34,MATCH($P23,'Mène 3'!$B$5:$B$34,0),1),0) , _xlfn.IFNA(INDEX('Mène 3'!$G$5:$G$34,MATCH($P23,'Mène 3'!$D$5:$D$34,0),1),0))&lt;&gt;13 ),$P23,"")</f>
        <v/>
      </c>
      <c r="AD23" s="28" t="str">
        <f aca="true">IF(AND(Équipe!$B24&lt;&gt;0,'Mène 4'!AC23&lt;&gt;""),RAND(),"")</f>
        <v/>
      </c>
      <c r="AE23" s="28" t="str">
        <f aca="true">IF( AND(Équipe!$B24&lt;&gt;0,$AC23&lt;&gt;""),RANK($AD23,$AD$2:INDIRECT("$AD$"&amp;0+COUNTA($P$2:$P$61)))+MAX($AA$2:$AA$61),"")</f>
        <v/>
      </c>
    </row>
    <row r="24" customFormat="false" ht="30.6" hidden="false" customHeight="true" outlineLevel="0" collapsed="false">
      <c r="A24" s="33" t="n">
        <f aca="false">IF(ROW(A24)-4&lt;=Procédure!$K$3,ROW(A24)-4,IF(ROW(A24)-(QUOTIENT(ROW(A24)-4,Procédure!$K$3)*Procédure!$K$3)-4&lt;&gt;0,ROW(A24)-(QUOTIENT(ROW(A24)-4,Procédure!$K$3)*Procédure!$K$3)-4,ROW(A24)-(QUOTIENT(ROW(A24)-4,Procédure!$K$3)*Procédure!$K$3)-4+Procédure!$K$3))</f>
        <v>5</v>
      </c>
      <c r="B24" s="37"/>
      <c r="C24" s="38"/>
      <c r="D24" s="37"/>
      <c r="E24" s="38"/>
      <c r="F24" s="17"/>
      <c r="G24" s="17"/>
      <c r="I24" s="31" t="str">
        <f aca="false">IF(ROW(I24)&lt;=QUOTIENT(COUNTA($P$2:$P$61)-COUNTBLANK($P$2:$P$61),2)+MOD(COUNTA($P$2:$P$61)-COUNTBLANK($P$2:$P$61),2)+2,IF(ROW(I24)&lt;&gt;3,I23+2,1),"")</f>
        <v/>
      </c>
      <c r="J24" s="1" t="str">
        <f aca="false">IF(I24&lt;&gt;"",SUM(_xlfn.IFNA(INDEX($P$2:$P$61,MATCH(I24,$S$2:$S$61,0),1),0),_xlfn.IFNA(INDEX($P$2:$P$61,MATCH(I24,$W$2:$W$61,0),1),0),_xlfn.IFNA(INDEX($P$2:$P$61,MATCH(I24,$AA$2:$AA$61,0),1),0),_xlfn.IFNA(INDEX($P$2:$P$61,MATCH(I24,$AE$2:$AE$61,0),1),0)),"")</f>
        <v/>
      </c>
      <c r="K24" s="1" t="str">
        <f aca="false">_xlfn.IFNA(INDEX(Équipe!$B$3:$B$62,MATCH(J24,Équipe!$A$3:$A$62,0),1),"")</f>
        <v/>
      </c>
      <c r="L24" s="1" t="str">
        <f aca="false">IF(
AND(N24&lt;&gt;"",SUM( _xlfn.IFNA(INDEX($P$2:$P$61,MATCH(N24,$S$2:$S$61,0),1),0), _xlfn.IFNA(INDEX($P$2:$P$61,MATCH(N24,$W$2:$W$61,0),1),0), _xlfn.IFNA(INDEX($P$2:$P$61,MATCH(N24,$AA$2:$AA$61,0),1),0), _xlfn.IFNA(INDEX($P$2:$P$61,MATCH(N24,$AE$2:$AE$61,0),1),0) )&lt;&gt;0 ),
SUM(
_xlfn.IFNA(INDEX($P$2:$P$61,MATCH(N24,$S$2:$S$61,0),1),0),
_xlfn.IFNA(INDEX($P$2:$P$61,MATCH(N24,$W$2:$W$61,0),1),0),
_xlfn.IFNA(INDEX($P$2:$P$61,MATCH(N24,$AA$2:$AA$61,0),1),0),
_xlfn.IFNA(INDEX($P$2:$P$61,MATCH(N24,$AE$2:$AE$61,0),1),0)
),
"")</f>
        <v/>
      </c>
      <c r="M24" s="1" t="str">
        <f aca="false">_xlfn.IFNA(INDEX(Équipe!$B$3:$B$62,MATCH(L24,Équipe!$A$3:$A$62,0),1),"")</f>
        <v/>
      </c>
      <c r="N24" s="31" t="str">
        <f aca="false">IF(ROW(N24)&lt;=QUOTIENT(COUNTA($P$2:$P$61)-COUNTBLANK($P$2:$P$61),2)+MOD(COUNTA($P$2:$P$61)-COUNTBLANK($P$2:$P$61),2)+2,I24+1,"")</f>
        <v/>
      </c>
      <c r="P24" s="28" t="str">
        <f aca="false">IF(Équipe!$B25&lt;&gt;0,Équipe!$A25,"")</f>
        <v/>
      </c>
      <c r="Q24" s="28" t="str">
        <f aca="false">IF(AND(SUM(_xlfn.IFNA(INDEX('Mène 1'!$F$5:$F$34,MATCH($P24,'Mène 1'!$B$5:$B$34,0),1),0) , _xlfn.IFNA(INDEX('Mène 1'!$G$5:$G$34,MATCH($P24,'Mène 1'!$D$5:$D$34,0),1),0))=13,SUM(_xlfn.IFNA(INDEX('Mène 2'!$F$5:$F$34,MATCH($P24,'Mène 2'!$B$5:$B$34,0),1),0) , _xlfn.IFNA(INDEX('Mène 2'!$G$5:$G$34,MATCH($P24,'Mène 2'!$D$5:$D$34,0),1),0))=13, SUM(_xlfn.IFNA(INDEX('Mène 3'!$F$5:$F$34,MATCH($P24,'Mène 3'!$B$5:$B$34,0),1),0) , _xlfn.IFNA(INDEX('Mène 3'!$G$5:$G$34,MATCH($P24,'Mène 3'!$D$5:$D$34,0),1),0))=13),$P24,"")</f>
        <v/>
      </c>
      <c r="R24" s="28" t="str">
        <f aca="true">IF(AND(Équipe!$B25&lt;&gt;0,'Mène 4'!Q24&lt;&gt;""),RAND(),"")</f>
        <v/>
      </c>
      <c r="S24" s="28" t="str">
        <f aca="true">IF(AND(Équipe!$B25&lt;&gt;0,$Q24&lt;&gt;""),RANK($R24,$R$2:INDIRECT("$R$"&amp;0+COUNTA($P$2:$P$61))),"")</f>
        <v/>
      </c>
      <c r="U24" s="28" t="str">
        <f aca="false">IF(AND(_xlfn.XOR(SUM(_xlfn.IFNA(INDEX('Mène 1'!$F$5:$F$34,MATCH($P24,'Mène 1'!$B$5:$B$34,0),1),0) , _xlfn.IFNA(INDEX('Mène 1'!$G$5:$G$34,MATCH($P24,'Mène 1'!$D$5:$D$34,0),1),0))&lt;&gt;13,SUM(_xlfn.IFNA(INDEX('Mène 2'!$F$5:$F$34,MATCH($P24,'Mène 2'!$B$5:$B$34,0),1),0) , _xlfn.IFNA(INDEX('Mène 2'!$G$5:$G$34,MATCH($P24,'Mène 2'!$D$5:$D$34,0),1),0))&lt;&gt;13, SUM(_xlfn.IFNA(INDEX('Mène 3'!$F$5:$F$34,MATCH($P24,'Mène 3'!$B$5:$B$34,0),1),0) , _xlfn.IFNA(INDEX('Mène 3'!$G$5:$G$34,MATCH($P24,'Mène 3'!$D$5:$D$34,0),1),0))&lt;&gt;13),SUM(IF(Équipe!D25=13,1,0),IF(Équipe!G25=13,1,0),IF(Équipe!J25=13,1,0))&lt;&gt;0 ),$P24,"")</f>
        <v/>
      </c>
      <c r="V24" s="28" t="str">
        <f aca="true">IF(AND(Équipe!$B25&lt;&gt;0,'Mène 4'!U24&lt;&gt;""),RAND(),"")</f>
        <v/>
      </c>
      <c r="W24" s="28" t="str">
        <f aca="true">IF( AND(Équipe!$B25&lt;&gt;0,$U24&lt;&gt;""),RANK($V24,$V$2:INDIRECT("$V$"&amp;0+COUNTA($P$2:$P$61)))+MAX($S$2:$S$61),"")</f>
        <v/>
      </c>
      <c r="Y24" s="28" t="str">
        <f aca="false">IF(AND(_xlfn.XOR(SUM(_xlfn.IFNA(INDEX('Mène 1'!$F$5:$F$34,MATCH($P24,'Mène 1'!$B$5:$B$34,0),1),0) , _xlfn.IFNA(INDEX('Mène 1'!$G$5:$G$34,MATCH($P24,'Mène 1'!$D$5:$D$34,0),1),0))=13,SUM(_xlfn.IFNA(INDEX('Mène 2'!$F$5:$F$34,MATCH($P24,'Mène 2'!$B$5:$B$34,0),1),0) , _xlfn.IFNA(INDEX('Mène 2'!$G$5:$G$34,MATCH($P24,'Mène 2'!$D$5:$D$34,0),1),0))=13,SUM(_xlfn.IFNA(INDEX('Mène 3'!$F$5:$F$34,MATCH($P24,'Mène 3'!$B$5:$B$34,0),1),0) , _xlfn.IFNA(INDEX('Mène 3'!$G$5:$G$34,MATCH($P24,'Mène 3'!$D$5:$D$34,0),1),0))=13 ),Q24=""),$P24,"")</f>
        <v/>
      </c>
      <c r="Z24" s="28" t="str">
        <f aca="true">IF(AND(Équipe!$B25&lt;&gt;0,'Mène 4'!Y24&lt;&gt;""),RAND(),"")</f>
        <v/>
      </c>
      <c r="AA24" s="28" t="str">
        <f aca="true">IF( AND(Équipe!$B25&lt;&gt;0,$Y24&lt;&gt;""),RANK($Z24,$Z$2:INDIRECT("$Z$"&amp;0+COUNTA($P$2:$P$61)))+MAX($W$2:$W$61),"")</f>
        <v/>
      </c>
      <c r="AC24" s="28" t="str">
        <f aca="false">IF(AND(SUM(_xlfn.IFNA(INDEX('Mène 1'!$F$5:$F$34,MATCH($P24,'Mène 1'!$B$5:$B$34,0),1),0) , _xlfn.IFNA(INDEX('Mène 1'!$G$5:$G$34,MATCH($P24,'Mène 1'!$D$5:$D$34,0),1),0))&lt;&gt;13,SUM(_xlfn.IFNA(INDEX('Mène 2'!$F$5:$F$34,MATCH($P24,'Mène 2'!$B$5:$B$34,0),1),0) , _xlfn.IFNA(INDEX('Mène 2'!$G$5:$G$34,MATCH($P24,'Mène 2'!$D$5:$D$34,0),1),0))&lt;&gt;13,SUM(_xlfn.IFNA(INDEX('Mène 3'!$F$5:$F$34,MATCH($P24,'Mène 3'!$B$5:$B$34,0),1),0) , _xlfn.IFNA(INDEX('Mène 3'!$G$5:$G$34,MATCH($P24,'Mène 3'!$D$5:$D$34,0),1),0))&lt;&gt;13 ),$P24,"")</f>
        <v/>
      </c>
      <c r="AD24" s="28" t="str">
        <f aca="true">IF(AND(Équipe!$B25&lt;&gt;0,'Mène 4'!AC24&lt;&gt;""),RAND(),"")</f>
        <v/>
      </c>
      <c r="AE24" s="28" t="str">
        <f aca="true">IF( AND(Équipe!$B25&lt;&gt;0,$AC24&lt;&gt;""),RANK($AD24,$AD$2:INDIRECT("$AD$"&amp;0+COUNTA($P$2:$P$61)))+MAX($AA$2:$AA$61),"")</f>
        <v/>
      </c>
    </row>
    <row r="25" customFormat="false" ht="30.6" hidden="false" customHeight="true" outlineLevel="0" collapsed="false">
      <c r="A25" s="33" t="n">
        <f aca="false">IF(ROW(A25)-4&lt;=Procédure!$K$3,ROW(A25)-4,IF(ROW(A25)-(QUOTIENT(ROW(A25)-4,Procédure!$K$3)*Procédure!$K$3)-4&lt;&gt;0,ROW(A25)-(QUOTIENT(ROW(A25)-4,Procédure!$K$3)*Procédure!$K$3)-4,ROW(A25)-(QUOTIENT(ROW(A25)-4,Procédure!$K$3)*Procédure!$K$3)-4+Procédure!$K$3))</f>
        <v>6</v>
      </c>
      <c r="B25" s="37"/>
      <c r="C25" s="38"/>
      <c r="D25" s="37"/>
      <c r="E25" s="38"/>
      <c r="F25" s="17"/>
      <c r="G25" s="17"/>
      <c r="I25" s="31" t="str">
        <f aca="false">IF(ROW(I25)&lt;=QUOTIENT(COUNTA($P$2:$P$61)-COUNTBLANK($P$2:$P$61),2)+MOD(COUNTA($P$2:$P$61)-COUNTBLANK($P$2:$P$61),2)+2,IF(ROW(I25)&lt;&gt;3,I24+2,1),"")</f>
        <v/>
      </c>
      <c r="J25" s="1" t="str">
        <f aca="false">IF(I25&lt;&gt;"",SUM(_xlfn.IFNA(INDEX($P$2:$P$61,MATCH(I25,$S$2:$S$61,0),1),0),_xlfn.IFNA(INDEX($P$2:$P$61,MATCH(I25,$W$2:$W$61,0),1),0),_xlfn.IFNA(INDEX($P$2:$P$61,MATCH(I25,$AA$2:$AA$61,0),1),0),_xlfn.IFNA(INDEX($P$2:$P$61,MATCH(I25,$AE$2:$AE$61,0),1),0)),"")</f>
        <v/>
      </c>
      <c r="K25" s="1" t="str">
        <f aca="false">_xlfn.IFNA(INDEX(Équipe!$B$3:$B$62,MATCH(J25,Équipe!$A$3:$A$62,0),1),"")</f>
        <v/>
      </c>
      <c r="L25" s="1" t="str">
        <f aca="false">IF(
AND(N25&lt;&gt;"",SUM( _xlfn.IFNA(INDEX($P$2:$P$61,MATCH(N25,$S$2:$S$61,0),1),0), _xlfn.IFNA(INDEX($P$2:$P$61,MATCH(N25,$W$2:$W$61,0),1),0), _xlfn.IFNA(INDEX($P$2:$P$61,MATCH(N25,$AA$2:$AA$61,0),1),0), _xlfn.IFNA(INDEX($P$2:$P$61,MATCH(N25,$AE$2:$AE$61,0),1),0) )&lt;&gt;0 ),
SUM(
_xlfn.IFNA(INDEX($P$2:$P$61,MATCH(N25,$S$2:$S$61,0),1),0),
_xlfn.IFNA(INDEX($P$2:$P$61,MATCH(N25,$W$2:$W$61,0),1),0),
_xlfn.IFNA(INDEX($P$2:$P$61,MATCH(N25,$AA$2:$AA$61,0),1),0),
_xlfn.IFNA(INDEX($P$2:$P$61,MATCH(N25,$AE$2:$AE$61,0),1),0)
),
"")</f>
        <v/>
      </c>
      <c r="M25" s="1" t="str">
        <f aca="false">_xlfn.IFNA(INDEX(Équipe!$B$3:$B$62,MATCH(L25,Équipe!$A$3:$A$62,0),1),"")</f>
        <v/>
      </c>
      <c r="N25" s="31" t="str">
        <f aca="false">IF(ROW(N25)&lt;=QUOTIENT(COUNTA($P$2:$P$61)-COUNTBLANK($P$2:$P$61),2)+MOD(COUNTA($P$2:$P$61)-COUNTBLANK($P$2:$P$61),2)+2,I25+1,"")</f>
        <v/>
      </c>
      <c r="P25" s="28" t="str">
        <f aca="false">IF(Équipe!$B26&lt;&gt;0,Équipe!$A26,"")</f>
        <v/>
      </c>
      <c r="Q25" s="28" t="str">
        <f aca="false">IF(AND(SUM(_xlfn.IFNA(INDEX('Mène 1'!$F$5:$F$34,MATCH($P25,'Mène 1'!$B$5:$B$34,0),1),0) , _xlfn.IFNA(INDEX('Mène 1'!$G$5:$G$34,MATCH($P25,'Mène 1'!$D$5:$D$34,0),1),0))=13,SUM(_xlfn.IFNA(INDEX('Mène 2'!$F$5:$F$34,MATCH($P25,'Mène 2'!$B$5:$B$34,0),1),0) , _xlfn.IFNA(INDEX('Mène 2'!$G$5:$G$34,MATCH($P25,'Mène 2'!$D$5:$D$34,0),1),0))=13, SUM(_xlfn.IFNA(INDEX('Mène 3'!$F$5:$F$34,MATCH($P25,'Mène 3'!$B$5:$B$34,0),1),0) , _xlfn.IFNA(INDEX('Mène 3'!$G$5:$G$34,MATCH($P25,'Mène 3'!$D$5:$D$34,0),1),0))=13),$P25,"")</f>
        <v/>
      </c>
      <c r="R25" s="28" t="str">
        <f aca="true">IF(AND(Équipe!$B26&lt;&gt;0,'Mène 4'!Q25&lt;&gt;""),RAND(),"")</f>
        <v/>
      </c>
      <c r="S25" s="28" t="str">
        <f aca="true">IF(AND(Équipe!$B26&lt;&gt;0,$Q25&lt;&gt;""),RANK($R25,$R$2:INDIRECT("$R$"&amp;0+COUNTA($P$2:$P$61))),"")</f>
        <v/>
      </c>
      <c r="U25" s="28" t="str">
        <f aca="false">IF(AND(_xlfn.XOR(SUM(_xlfn.IFNA(INDEX('Mène 1'!$F$5:$F$34,MATCH($P25,'Mène 1'!$B$5:$B$34,0),1),0) , _xlfn.IFNA(INDEX('Mène 1'!$G$5:$G$34,MATCH($P25,'Mène 1'!$D$5:$D$34,0),1),0))&lt;&gt;13,SUM(_xlfn.IFNA(INDEX('Mène 2'!$F$5:$F$34,MATCH($P25,'Mène 2'!$B$5:$B$34,0),1),0) , _xlfn.IFNA(INDEX('Mène 2'!$G$5:$G$34,MATCH($P25,'Mène 2'!$D$5:$D$34,0),1),0))&lt;&gt;13, SUM(_xlfn.IFNA(INDEX('Mène 3'!$F$5:$F$34,MATCH($P25,'Mène 3'!$B$5:$B$34,0),1),0) , _xlfn.IFNA(INDEX('Mène 3'!$G$5:$G$34,MATCH($P25,'Mène 3'!$D$5:$D$34,0),1),0))&lt;&gt;13),SUM(IF(Équipe!D26=13,1,0),IF(Équipe!G26=13,1,0),IF(Équipe!J26=13,1,0))&lt;&gt;0 ),$P25,"")</f>
        <v/>
      </c>
      <c r="V25" s="28" t="str">
        <f aca="true">IF(AND(Équipe!$B26&lt;&gt;0,'Mène 4'!U25&lt;&gt;""),RAND(),"")</f>
        <v/>
      </c>
      <c r="W25" s="28" t="str">
        <f aca="true">IF( AND(Équipe!$B26&lt;&gt;0,$U25&lt;&gt;""),RANK($V25,$V$2:INDIRECT("$V$"&amp;0+COUNTA($P$2:$P$61)))+MAX($S$2:$S$61),"")</f>
        <v/>
      </c>
      <c r="Y25" s="28" t="str">
        <f aca="false">IF(AND(_xlfn.XOR(SUM(_xlfn.IFNA(INDEX('Mène 1'!$F$5:$F$34,MATCH($P25,'Mène 1'!$B$5:$B$34,0),1),0) , _xlfn.IFNA(INDEX('Mène 1'!$G$5:$G$34,MATCH($P25,'Mène 1'!$D$5:$D$34,0),1),0))=13,SUM(_xlfn.IFNA(INDEX('Mène 2'!$F$5:$F$34,MATCH($P25,'Mène 2'!$B$5:$B$34,0),1),0) , _xlfn.IFNA(INDEX('Mène 2'!$G$5:$G$34,MATCH($P25,'Mène 2'!$D$5:$D$34,0),1),0))=13,SUM(_xlfn.IFNA(INDEX('Mène 3'!$F$5:$F$34,MATCH($P25,'Mène 3'!$B$5:$B$34,0),1),0) , _xlfn.IFNA(INDEX('Mène 3'!$G$5:$G$34,MATCH($P25,'Mène 3'!$D$5:$D$34,0),1),0))=13 ),Q25=""),$P25,"")</f>
        <v/>
      </c>
      <c r="Z25" s="28" t="str">
        <f aca="true">IF(AND(Équipe!$B26&lt;&gt;0,'Mène 4'!Y25&lt;&gt;""),RAND(),"")</f>
        <v/>
      </c>
      <c r="AA25" s="28" t="str">
        <f aca="true">IF( AND(Équipe!$B26&lt;&gt;0,$Y25&lt;&gt;""),RANK($Z25,$Z$2:INDIRECT("$Z$"&amp;0+COUNTA($P$2:$P$61)))+MAX($W$2:$W$61),"")</f>
        <v/>
      </c>
      <c r="AC25" s="28" t="str">
        <f aca="false">IF(AND(SUM(_xlfn.IFNA(INDEX('Mène 1'!$F$5:$F$34,MATCH($P25,'Mène 1'!$B$5:$B$34,0),1),0) , _xlfn.IFNA(INDEX('Mène 1'!$G$5:$G$34,MATCH($P25,'Mène 1'!$D$5:$D$34,0),1),0))&lt;&gt;13,SUM(_xlfn.IFNA(INDEX('Mène 2'!$F$5:$F$34,MATCH($P25,'Mène 2'!$B$5:$B$34,0),1),0) , _xlfn.IFNA(INDEX('Mène 2'!$G$5:$G$34,MATCH($P25,'Mène 2'!$D$5:$D$34,0),1),0))&lt;&gt;13,SUM(_xlfn.IFNA(INDEX('Mène 3'!$F$5:$F$34,MATCH($P25,'Mène 3'!$B$5:$B$34,0),1),0) , _xlfn.IFNA(INDEX('Mène 3'!$G$5:$G$34,MATCH($P25,'Mène 3'!$D$5:$D$34,0),1),0))&lt;&gt;13 ),$P25,"")</f>
        <v/>
      </c>
      <c r="AD25" s="28" t="str">
        <f aca="true">IF(AND(Équipe!$B26&lt;&gt;0,'Mène 4'!AC25&lt;&gt;""),RAND(),"")</f>
        <v/>
      </c>
      <c r="AE25" s="28" t="str">
        <f aca="true">IF( AND(Équipe!$B26&lt;&gt;0,$AC25&lt;&gt;""),RANK($AD25,$AD$2:INDIRECT("$AD$"&amp;0+COUNTA($P$2:$P$61)))+MAX($AA$2:$AA$61),"")</f>
        <v/>
      </c>
    </row>
    <row r="26" customFormat="false" ht="30.6" hidden="false" customHeight="true" outlineLevel="0" collapsed="false">
      <c r="A26" s="33" t="n">
        <f aca="false">IF(ROW(A26)-4&lt;=Procédure!$K$3,ROW(A26)-4,IF(ROW(A26)-(QUOTIENT(ROW(A26)-4,Procédure!$K$3)*Procédure!$K$3)-4&lt;&gt;0,ROW(A26)-(QUOTIENT(ROW(A26)-4,Procédure!$K$3)*Procédure!$K$3)-4,ROW(A26)-(QUOTIENT(ROW(A26)-4,Procédure!$K$3)*Procédure!$K$3)-4+Procédure!$K$3))</f>
        <v>7</v>
      </c>
      <c r="B26" s="37"/>
      <c r="C26" s="38"/>
      <c r="D26" s="37"/>
      <c r="E26" s="38"/>
      <c r="F26" s="17"/>
      <c r="G26" s="17"/>
      <c r="I26" s="31" t="str">
        <f aca="false">IF(ROW(I26)&lt;=QUOTIENT(COUNTA($P$2:$P$61)-COUNTBLANK($P$2:$P$61),2)+MOD(COUNTA($P$2:$P$61)-COUNTBLANK($P$2:$P$61),2)+2,IF(ROW(I26)&lt;&gt;3,I25+2,1),"")</f>
        <v/>
      </c>
      <c r="J26" s="1" t="str">
        <f aca="false">IF(I26&lt;&gt;"",SUM(_xlfn.IFNA(INDEX($P$2:$P$61,MATCH(I26,$S$2:$S$61,0),1),0),_xlfn.IFNA(INDEX($P$2:$P$61,MATCH(I26,$W$2:$W$61,0),1),0),_xlfn.IFNA(INDEX($P$2:$P$61,MATCH(I26,$AA$2:$AA$61,0),1),0),_xlfn.IFNA(INDEX($P$2:$P$61,MATCH(I26,$AE$2:$AE$61,0),1),0)),"")</f>
        <v/>
      </c>
      <c r="K26" s="1" t="str">
        <f aca="false">_xlfn.IFNA(INDEX(Équipe!$B$3:$B$62,MATCH(J26,Équipe!$A$3:$A$62,0),1),"")</f>
        <v/>
      </c>
      <c r="L26" s="1" t="str">
        <f aca="false">IF(
AND(N26&lt;&gt;"",SUM( _xlfn.IFNA(INDEX($P$2:$P$61,MATCH(N26,$S$2:$S$61,0),1),0), _xlfn.IFNA(INDEX($P$2:$P$61,MATCH(N26,$W$2:$W$61,0),1),0), _xlfn.IFNA(INDEX($P$2:$P$61,MATCH(N26,$AA$2:$AA$61,0),1),0), _xlfn.IFNA(INDEX($P$2:$P$61,MATCH(N26,$AE$2:$AE$61,0),1),0) )&lt;&gt;0 ),
SUM(
_xlfn.IFNA(INDEX($P$2:$P$61,MATCH(N26,$S$2:$S$61,0),1),0),
_xlfn.IFNA(INDEX($P$2:$P$61,MATCH(N26,$W$2:$W$61,0),1),0),
_xlfn.IFNA(INDEX($P$2:$P$61,MATCH(N26,$AA$2:$AA$61,0),1),0),
_xlfn.IFNA(INDEX($P$2:$P$61,MATCH(N26,$AE$2:$AE$61,0),1),0)
),
"")</f>
        <v/>
      </c>
      <c r="M26" s="1" t="str">
        <f aca="false">_xlfn.IFNA(INDEX(Équipe!$B$3:$B$62,MATCH(L26,Équipe!$A$3:$A$62,0),1),"")</f>
        <v/>
      </c>
      <c r="N26" s="31" t="str">
        <f aca="false">IF(ROW(N26)&lt;=QUOTIENT(COUNTA($P$2:$P$61)-COUNTBLANK($P$2:$P$61),2)+MOD(COUNTA($P$2:$P$61)-COUNTBLANK($P$2:$P$61),2)+2,I26+1,"")</f>
        <v/>
      </c>
      <c r="P26" s="28" t="str">
        <f aca="false">IF(Équipe!$B27&lt;&gt;0,Équipe!$A27,"")</f>
        <v/>
      </c>
      <c r="Q26" s="28" t="str">
        <f aca="false">IF(AND(SUM(_xlfn.IFNA(INDEX('Mène 1'!$F$5:$F$34,MATCH($P26,'Mène 1'!$B$5:$B$34,0),1),0) , _xlfn.IFNA(INDEX('Mène 1'!$G$5:$G$34,MATCH($P26,'Mène 1'!$D$5:$D$34,0),1),0))=13,SUM(_xlfn.IFNA(INDEX('Mène 2'!$F$5:$F$34,MATCH($P26,'Mène 2'!$B$5:$B$34,0),1),0) , _xlfn.IFNA(INDEX('Mène 2'!$G$5:$G$34,MATCH($P26,'Mène 2'!$D$5:$D$34,0),1),0))=13, SUM(_xlfn.IFNA(INDEX('Mène 3'!$F$5:$F$34,MATCH($P26,'Mène 3'!$B$5:$B$34,0),1),0) , _xlfn.IFNA(INDEX('Mène 3'!$G$5:$G$34,MATCH($P26,'Mène 3'!$D$5:$D$34,0),1),0))=13),$P26,"")</f>
        <v/>
      </c>
      <c r="R26" s="28" t="str">
        <f aca="true">IF(AND(Équipe!$B27&lt;&gt;0,'Mène 4'!Q26&lt;&gt;""),RAND(),"")</f>
        <v/>
      </c>
      <c r="S26" s="28" t="str">
        <f aca="true">IF(AND(Équipe!$B27&lt;&gt;0,$Q26&lt;&gt;""),RANK($R26,$R$2:INDIRECT("$R$"&amp;0+COUNTA($P$2:$P$61))),"")</f>
        <v/>
      </c>
      <c r="U26" s="28" t="str">
        <f aca="false">IF(AND(_xlfn.XOR(SUM(_xlfn.IFNA(INDEX('Mène 1'!$F$5:$F$34,MATCH($P26,'Mène 1'!$B$5:$B$34,0),1),0) , _xlfn.IFNA(INDEX('Mène 1'!$G$5:$G$34,MATCH($P26,'Mène 1'!$D$5:$D$34,0),1),0))&lt;&gt;13,SUM(_xlfn.IFNA(INDEX('Mène 2'!$F$5:$F$34,MATCH($P26,'Mène 2'!$B$5:$B$34,0),1),0) , _xlfn.IFNA(INDEX('Mène 2'!$G$5:$G$34,MATCH($P26,'Mène 2'!$D$5:$D$34,0),1),0))&lt;&gt;13, SUM(_xlfn.IFNA(INDEX('Mène 3'!$F$5:$F$34,MATCH($P26,'Mène 3'!$B$5:$B$34,0),1),0) , _xlfn.IFNA(INDEX('Mène 3'!$G$5:$G$34,MATCH($P26,'Mène 3'!$D$5:$D$34,0),1),0))&lt;&gt;13),SUM(IF(Équipe!D27=13,1,0),IF(Équipe!G27=13,1,0),IF(Équipe!J27=13,1,0))&lt;&gt;0 ),$P26,"")</f>
        <v/>
      </c>
      <c r="V26" s="28" t="str">
        <f aca="true">IF(AND(Équipe!$B27&lt;&gt;0,'Mène 4'!U26&lt;&gt;""),RAND(),"")</f>
        <v/>
      </c>
      <c r="W26" s="28" t="str">
        <f aca="true">IF( AND(Équipe!$B27&lt;&gt;0,$U26&lt;&gt;""),RANK($V26,$V$2:INDIRECT("$V$"&amp;0+COUNTA($P$2:$P$61)))+MAX($S$2:$S$61),"")</f>
        <v/>
      </c>
      <c r="Y26" s="28" t="str">
        <f aca="false">IF(AND(_xlfn.XOR(SUM(_xlfn.IFNA(INDEX('Mène 1'!$F$5:$F$34,MATCH($P26,'Mène 1'!$B$5:$B$34,0),1),0) , _xlfn.IFNA(INDEX('Mène 1'!$G$5:$G$34,MATCH($P26,'Mène 1'!$D$5:$D$34,0),1),0))=13,SUM(_xlfn.IFNA(INDEX('Mène 2'!$F$5:$F$34,MATCH($P26,'Mène 2'!$B$5:$B$34,0),1),0) , _xlfn.IFNA(INDEX('Mène 2'!$G$5:$G$34,MATCH($P26,'Mène 2'!$D$5:$D$34,0),1),0))=13,SUM(_xlfn.IFNA(INDEX('Mène 3'!$F$5:$F$34,MATCH($P26,'Mène 3'!$B$5:$B$34,0),1),0) , _xlfn.IFNA(INDEX('Mène 3'!$G$5:$G$34,MATCH($P26,'Mène 3'!$D$5:$D$34,0),1),0))=13 ),Q26=""),$P26,"")</f>
        <v/>
      </c>
      <c r="Z26" s="28" t="str">
        <f aca="true">IF(AND(Équipe!$B27&lt;&gt;0,'Mène 4'!Y26&lt;&gt;""),RAND(),"")</f>
        <v/>
      </c>
      <c r="AA26" s="28" t="str">
        <f aca="true">IF( AND(Équipe!$B27&lt;&gt;0,$Y26&lt;&gt;""),RANK($Z26,$Z$2:INDIRECT("$Z$"&amp;0+COUNTA($P$2:$P$61)))+MAX($W$2:$W$61),"")</f>
        <v/>
      </c>
      <c r="AC26" s="28" t="str">
        <f aca="false">IF(AND(SUM(_xlfn.IFNA(INDEX('Mène 1'!$F$5:$F$34,MATCH($P26,'Mène 1'!$B$5:$B$34,0),1),0) , _xlfn.IFNA(INDEX('Mène 1'!$G$5:$G$34,MATCH($P26,'Mène 1'!$D$5:$D$34,0),1),0))&lt;&gt;13,SUM(_xlfn.IFNA(INDEX('Mène 2'!$F$5:$F$34,MATCH($P26,'Mène 2'!$B$5:$B$34,0),1),0) , _xlfn.IFNA(INDEX('Mène 2'!$G$5:$G$34,MATCH($P26,'Mène 2'!$D$5:$D$34,0),1),0))&lt;&gt;13,SUM(_xlfn.IFNA(INDEX('Mène 3'!$F$5:$F$34,MATCH($P26,'Mène 3'!$B$5:$B$34,0),1),0) , _xlfn.IFNA(INDEX('Mène 3'!$G$5:$G$34,MATCH($P26,'Mène 3'!$D$5:$D$34,0),1),0))&lt;&gt;13 ),$P26,"")</f>
        <v/>
      </c>
      <c r="AD26" s="28" t="str">
        <f aca="true">IF(AND(Équipe!$B27&lt;&gt;0,'Mène 4'!AC26&lt;&gt;""),RAND(),"")</f>
        <v/>
      </c>
      <c r="AE26" s="28" t="str">
        <f aca="true">IF( AND(Équipe!$B27&lt;&gt;0,$AC26&lt;&gt;""),RANK($AD26,$AD$2:INDIRECT("$AD$"&amp;0+COUNTA($P$2:$P$61)))+MAX($AA$2:$AA$61),"")</f>
        <v/>
      </c>
    </row>
    <row r="27" customFormat="false" ht="30.6" hidden="false" customHeight="true" outlineLevel="0" collapsed="false">
      <c r="A27" s="33" t="n">
        <f aca="false">IF(ROW(A27)-4&lt;=Procédure!$K$3,ROW(A27)-4,IF(ROW(A27)-(QUOTIENT(ROW(A27)-4,Procédure!$K$3)*Procédure!$K$3)-4&lt;&gt;0,ROW(A27)-(QUOTIENT(ROW(A27)-4,Procédure!$K$3)*Procédure!$K$3)-4,ROW(A27)-(QUOTIENT(ROW(A27)-4,Procédure!$K$3)*Procédure!$K$3)-4+Procédure!$K$3))</f>
        <v>8</v>
      </c>
      <c r="B27" s="37"/>
      <c r="C27" s="38"/>
      <c r="D27" s="37"/>
      <c r="E27" s="38"/>
      <c r="F27" s="17"/>
      <c r="G27" s="17"/>
      <c r="I27" s="31" t="str">
        <f aca="false">IF(ROW(I27)&lt;=QUOTIENT(COUNTA($P$2:$P$61)-COUNTBLANK($P$2:$P$61),2)+MOD(COUNTA($P$2:$P$61)-COUNTBLANK($P$2:$P$61),2)+2,IF(ROW(I27)&lt;&gt;3,I26+2,1),"")</f>
        <v/>
      </c>
      <c r="J27" s="1" t="str">
        <f aca="false">IF(I27&lt;&gt;"",SUM(_xlfn.IFNA(INDEX($P$2:$P$61,MATCH(I27,$S$2:$S$61,0),1),0),_xlfn.IFNA(INDEX($P$2:$P$61,MATCH(I27,$W$2:$W$61,0),1),0),_xlfn.IFNA(INDEX($P$2:$P$61,MATCH(I27,$AA$2:$AA$61,0),1),0),_xlfn.IFNA(INDEX($P$2:$P$61,MATCH(I27,$AE$2:$AE$61,0),1),0)),"")</f>
        <v/>
      </c>
      <c r="K27" s="1" t="str">
        <f aca="false">_xlfn.IFNA(INDEX(Équipe!$B$3:$B$62,MATCH(J27,Équipe!$A$3:$A$62,0),1),"")</f>
        <v/>
      </c>
      <c r="L27" s="1" t="str">
        <f aca="false">IF(
AND(N27&lt;&gt;"",SUM( _xlfn.IFNA(INDEX($P$2:$P$61,MATCH(N27,$S$2:$S$61,0),1),0), _xlfn.IFNA(INDEX($P$2:$P$61,MATCH(N27,$W$2:$W$61,0),1),0), _xlfn.IFNA(INDEX($P$2:$P$61,MATCH(N27,$AA$2:$AA$61,0),1),0), _xlfn.IFNA(INDEX($P$2:$P$61,MATCH(N27,$AE$2:$AE$61,0),1),0) )&lt;&gt;0 ),
SUM(
_xlfn.IFNA(INDEX($P$2:$P$61,MATCH(N27,$S$2:$S$61,0),1),0),
_xlfn.IFNA(INDEX($P$2:$P$61,MATCH(N27,$W$2:$W$61,0),1),0),
_xlfn.IFNA(INDEX($P$2:$P$61,MATCH(N27,$AA$2:$AA$61,0),1),0),
_xlfn.IFNA(INDEX($P$2:$P$61,MATCH(N27,$AE$2:$AE$61,0),1),0)
),
"")</f>
        <v/>
      </c>
      <c r="M27" s="1" t="str">
        <f aca="false">_xlfn.IFNA(INDEX(Équipe!$B$3:$B$62,MATCH(L27,Équipe!$A$3:$A$62,0),1),"")</f>
        <v/>
      </c>
      <c r="N27" s="31" t="str">
        <f aca="false">IF(ROW(N27)&lt;=QUOTIENT(COUNTA($P$2:$P$61)-COUNTBLANK($P$2:$P$61),2)+MOD(COUNTA($P$2:$P$61)-COUNTBLANK($P$2:$P$61),2)+2,I27+1,"")</f>
        <v/>
      </c>
      <c r="P27" s="28" t="str">
        <f aca="false">IF(Équipe!$B28&lt;&gt;0,Équipe!$A28,"")</f>
        <v/>
      </c>
      <c r="Q27" s="28" t="str">
        <f aca="false">IF(AND(SUM(_xlfn.IFNA(INDEX('Mène 1'!$F$5:$F$34,MATCH($P27,'Mène 1'!$B$5:$B$34,0),1),0) , _xlfn.IFNA(INDEX('Mène 1'!$G$5:$G$34,MATCH($P27,'Mène 1'!$D$5:$D$34,0),1),0))=13,SUM(_xlfn.IFNA(INDEX('Mène 2'!$F$5:$F$34,MATCH($P27,'Mène 2'!$B$5:$B$34,0),1),0) , _xlfn.IFNA(INDEX('Mène 2'!$G$5:$G$34,MATCH($P27,'Mène 2'!$D$5:$D$34,0),1),0))=13, SUM(_xlfn.IFNA(INDEX('Mène 3'!$F$5:$F$34,MATCH($P27,'Mène 3'!$B$5:$B$34,0),1),0) , _xlfn.IFNA(INDEX('Mène 3'!$G$5:$G$34,MATCH($P27,'Mène 3'!$D$5:$D$34,0),1),0))=13),$P27,"")</f>
        <v/>
      </c>
      <c r="R27" s="28" t="str">
        <f aca="true">IF(AND(Équipe!$B28&lt;&gt;0,'Mène 4'!Q27&lt;&gt;""),RAND(),"")</f>
        <v/>
      </c>
      <c r="S27" s="28" t="str">
        <f aca="true">IF(AND(Équipe!$B28&lt;&gt;0,$Q27&lt;&gt;""),RANK($R27,$R$2:INDIRECT("$R$"&amp;0+COUNTA($P$2:$P$61))),"")</f>
        <v/>
      </c>
      <c r="U27" s="28" t="str">
        <f aca="false">IF(AND(_xlfn.XOR(SUM(_xlfn.IFNA(INDEX('Mène 1'!$F$5:$F$34,MATCH($P27,'Mène 1'!$B$5:$B$34,0),1),0) , _xlfn.IFNA(INDEX('Mène 1'!$G$5:$G$34,MATCH($P27,'Mène 1'!$D$5:$D$34,0),1),0))&lt;&gt;13,SUM(_xlfn.IFNA(INDEX('Mène 2'!$F$5:$F$34,MATCH($P27,'Mène 2'!$B$5:$B$34,0),1),0) , _xlfn.IFNA(INDEX('Mène 2'!$G$5:$G$34,MATCH($P27,'Mène 2'!$D$5:$D$34,0),1),0))&lt;&gt;13, SUM(_xlfn.IFNA(INDEX('Mène 3'!$F$5:$F$34,MATCH($P27,'Mène 3'!$B$5:$B$34,0),1),0) , _xlfn.IFNA(INDEX('Mène 3'!$G$5:$G$34,MATCH($P27,'Mène 3'!$D$5:$D$34,0),1),0))&lt;&gt;13),SUM(IF(Équipe!D28=13,1,0),IF(Équipe!G28=13,1,0),IF(Équipe!J28=13,1,0))&lt;&gt;0 ),$P27,"")</f>
        <v/>
      </c>
      <c r="V27" s="28" t="str">
        <f aca="true">IF(AND(Équipe!$B28&lt;&gt;0,'Mène 4'!U27&lt;&gt;""),RAND(),"")</f>
        <v/>
      </c>
      <c r="W27" s="28" t="str">
        <f aca="true">IF( AND(Équipe!$B28&lt;&gt;0,$U27&lt;&gt;""),RANK($V27,$V$2:INDIRECT("$V$"&amp;0+COUNTA($P$2:$P$61)))+MAX($S$2:$S$61),"")</f>
        <v/>
      </c>
      <c r="Y27" s="28" t="str">
        <f aca="false">IF(AND(_xlfn.XOR(SUM(_xlfn.IFNA(INDEX('Mène 1'!$F$5:$F$34,MATCH($P27,'Mène 1'!$B$5:$B$34,0),1),0) , _xlfn.IFNA(INDEX('Mène 1'!$G$5:$G$34,MATCH($P27,'Mène 1'!$D$5:$D$34,0),1),0))=13,SUM(_xlfn.IFNA(INDEX('Mène 2'!$F$5:$F$34,MATCH($P27,'Mène 2'!$B$5:$B$34,0),1),0) , _xlfn.IFNA(INDEX('Mène 2'!$G$5:$G$34,MATCH($P27,'Mène 2'!$D$5:$D$34,0),1),0))=13,SUM(_xlfn.IFNA(INDEX('Mène 3'!$F$5:$F$34,MATCH($P27,'Mène 3'!$B$5:$B$34,0),1),0) , _xlfn.IFNA(INDEX('Mène 3'!$G$5:$G$34,MATCH($P27,'Mène 3'!$D$5:$D$34,0),1),0))=13 ),Q27=""),$P27,"")</f>
        <v/>
      </c>
      <c r="Z27" s="28" t="str">
        <f aca="true">IF(AND(Équipe!$B28&lt;&gt;0,'Mène 4'!Y27&lt;&gt;""),RAND(),"")</f>
        <v/>
      </c>
      <c r="AA27" s="28" t="str">
        <f aca="true">IF( AND(Équipe!$B28&lt;&gt;0,$Y27&lt;&gt;""),RANK($Z27,$Z$2:INDIRECT("$Z$"&amp;0+COUNTA($P$2:$P$61)))+MAX($W$2:$W$61),"")</f>
        <v/>
      </c>
      <c r="AC27" s="28" t="str">
        <f aca="false">IF(AND(SUM(_xlfn.IFNA(INDEX('Mène 1'!$F$5:$F$34,MATCH($P27,'Mène 1'!$B$5:$B$34,0),1),0) , _xlfn.IFNA(INDEX('Mène 1'!$G$5:$G$34,MATCH($P27,'Mène 1'!$D$5:$D$34,0),1),0))&lt;&gt;13,SUM(_xlfn.IFNA(INDEX('Mène 2'!$F$5:$F$34,MATCH($P27,'Mène 2'!$B$5:$B$34,0),1),0) , _xlfn.IFNA(INDEX('Mène 2'!$G$5:$G$34,MATCH($P27,'Mène 2'!$D$5:$D$34,0),1),0))&lt;&gt;13,SUM(_xlfn.IFNA(INDEX('Mène 3'!$F$5:$F$34,MATCH($P27,'Mène 3'!$B$5:$B$34,0),1),0) , _xlfn.IFNA(INDEX('Mène 3'!$G$5:$G$34,MATCH($P27,'Mène 3'!$D$5:$D$34,0),1),0))&lt;&gt;13 ),$P27,"")</f>
        <v/>
      </c>
      <c r="AD27" s="28" t="str">
        <f aca="true">IF(AND(Équipe!$B28&lt;&gt;0,'Mène 4'!AC27&lt;&gt;""),RAND(),"")</f>
        <v/>
      </c>
      <c r="AE27" s="28" t="str">
        <f aca="true">IF( AND(Équipe!$B28&lt;&gt;0,$AC27&lt;&gt;""),RANK($AD27,$AD$2:INDIRECT("$AD$"&amp;0+COUNTA($P$2:$P$61)))+MAX($AA$2:$AA$61),"")</f>
        <v/>
      </c>
    </row>
    <row r="28" customFormat="false" ht="30.6" hidden="false" customHeight="true" outlineLevel="0" collapsed="false">
      <c r="A28" s="33" t="n">
        <f aca="false">IF(ROW(A28)-4&lt;=Procédure!$K$3,ROW(A28)-4,IF(ROW(A28)-(QUOTIENT(ROW(A28)-4,Procédure!$K$3)*Procédure!$K$3)-4&lt;&gt;0,ROW(A28)-(QUOTIENT(ROW(A28)-4,Procédure!$K$3)*Procédure!$K$3)-4,ROW(A28)-(QUOTIENT(ROW(A28)-4,Procédure!$K$3)*Procédure!$K$3)-4+Procédure!$K$3))</f>
        <v>9</v>
      </c>
      <c r="B28" s="37"/>
      <c r="C28" s="38"/>
      <c r="D28" s="37"/>
      <c r="E28" s="38"/>
      <c r="F28" s="17"/>
      <c r="G28" s="17"/>
      <c r="I28" s="31" t="str">
        <f aca="false">IF(ROW(I28)&lt;=QUOTIENT(COUNTA($P$2:$P$61)-COUNTBLANK($P$2:$P$61),2)+MOD(COUNTA($P$2:$P$61)-COUNTBLANK($P$2:$P$61),2)+2,IF(ROW(I28)&lt;&gt;3,I27+2,1),"")</f>
        <v/>
      </c>
      <c r="J28" s="1" t="str">
        <f aca="false">IF(I28&lt;&gt;"",SUM(_xlfn.IFNA(INDEX($P$2:$P$61,MATCH(I28,$S$2:$S$61,0),1),0),_xlfn.IFNA(INDEX($P$2:$P$61,MATCH(I28,$W$2:$W$61,0),1),0),_xlfn.IFNA(INDEX($P$2:$P$61,MATCH(I28,$AA$2:$AA$61,0),1),0),_xlfn.IFNA(INDEX($P$2:$P$61,MATCH(I28,$AE$2:$AE$61,0),1),0)),"")</f>
        <v/>
      </c>
      <c r="K28" s="1" t="str">
        <f aca="false">_xlfn.IFNA(INDEX(Équipe!$B$3:$B$62,MATCH(J28,Équipe!$A$3:$A$62,0),1),"")</f>
        <v/>
      </c>
      <c r="L28" s="1" t="str">
        <f aca="false">IF(
AND(N28&lt;&gt;"",SUM( _xlfn.IFNA(INDEX($P$2:$P$61,MATCH(N28,$S$2:$S$61,0),1),0), _xlfn.IFNA(INDEX($P$2:$P$61,MATCH(N28,$W$2:$W$61,0),1),0), _xlfn.IFNA(INDEX($P$2:$P$61,MATCH(N28,$AA$2:$AA$61,0),1),0), _xlfn.IFNA(INDEX($P$2:$P$61,MATCH(N28,$AE$2:$AE$61,0),1),0) )&lt;&gt;0 ),
SUM(
_xlfn.IFNA(INDEX($P$2:$P$61,MATCH(N28,$S$2:$S$61,0),1),0),
_xlfn.IFNA(INDEX($P$2:$P$61,MATCH(N28,$W$2:$W$61,0),1),0),
_xlfn.IFNA(INDEX($P$2:$P$61,MATCH(N28,$AA$2:$AA$61,0),1),0),
_xlfn.IFNA(INDEX($P$2:$P$61,MATCH(N28,$AE$2:$AE$61,0),1),0)
),
"")</f>
        <v/>
      </c>
      <c r="M28" s="1" t="str">
        <f aca="false">_xlfn.IFNA(INDEX(Équipe!$B$3:$B$62,MATCH(L28,Équipe!$A$3:$A$62,0),1),"")</f>
        <v/>
      </c>
      <c r="N28" s="31" t="str">
        <f aca="false">IF(ROW(N28)&lt;=QUOTIENT(COUNTA($P$2:$P$61)-COUNTBLANK($P$2:$P$61),2)+MOD(COUNTA($P$2:$P$61)-COUNTBLANK($P$2:$P$61),2)+2,I28+1,"")</f>
        <v/>
      </c>
      <c r="P28" s="28" t="str">
        <f aca="false">IF(Équipe!$B29&lt;&gt;0,Équipe!$A29,"")</f>
        <v/>
      </c>
      <c r="Q28" s="28" t="str">
        <f aca="false">IF(AND(SUM(_xlfn.IFNA(INDEX('Mène 1'!$F$5:$F$34,MATCH($P28,'Mène 1'!$B$5:$B$34,0),1),0) , _xlfn.IFNA(INDEX('Mène 1'!$G$5:$G$34,MATCH($P28,'Mène 1'!$D$5:$D$34,0),1),0))=13,SUM(_xlfn.IFNA(INDEX('Mène 2'!$F$5:$F$34,MATCH($P28,'Mène 2'!$B$5:$B$34,0),1),0) , _xlfn.IFNA(INDEX('Mène 2'!$G$5:$G$34,MATCH($P28,'Mène 2'!$D$5:$D$34,0),1),0))=13, SUM(_xlfn.IFNA(INDEX('Mène 3'!$F$5:$F$34,MATCH($P28,'Mène 3'!$B$5:$B$34,0),1),0) , _xlfn.IFNA(INDEX('Mène 3'!$G$5:$G$34,MATCH($P28,'Mène 3'!$D$5:$D$34,0),1),0))=13),$P28,"")</f>
        <v/>
      </c>
      <c r="R28" s="28" t="str">
        <f aca="true">IF(AND(Équipe!$B29&lt;&gt;0,'Mène 4'!Q28&lt;&gt;""),RAND(),"")</f>
        <v/>
      </c>
      <c r="S28" s="28" t="str">
        <f aca="true">IF(AND(Équipe!$B29&lt;&gt;0,$Q28&lt;&gt;""),RANK($R28,$R$2:INDIRECT("$R$"&amp;0+COUNTA($P$2:$P$61))),"")</f>
        <v/>
      </c>
      <c r="U28" s="28" t="str">
        <f aca="false">IF(AND(_xlfn.XOR(SUM(_xlfn.IFNA(INDEX('Mène 1'!$F$5:$F$34,MATCH($P28,'Mène 1'!$B$5:$B$34,0),1),0) , _xlfn.IFNA(INDEX('Mène 1'!$G$5:$G$34,MATCH($P28,'Mène 1'!$D$5:$D$34,0),1),0))&lt;&gt;13,SUM(_xlfn.IFNA(INDEX('Mène 2'!$F$5:$F$34,MATCH($P28,'Mène 2'!$B$5:$B$34,0),1),0) , _xlfn.IFNA(INDEX('Mène 2'!$G$5:$G$34,MATCH($P28,'Mène 2'!$D$5:$D$34,0),1),0))&lt;&gt;13, SUM(_xlfn.IFNA(INDEX('Mène 3'!$F$5:$F$34,MATCH($P28,'Mène 3'!$B$5:$B$34,0),1),0) , _xlfn.IFNA(INDEX('Mène 3'!$G$5:$G$34,MATCH($P28,'Mène 3'!$D$5:$D$34,0),1),0))&lt;&gt;13),SUM(IF(Équipe!D29=13,1,0),IF(Équipe!G29=13,1,0),IF(Équipe!J29=13,1,0))&lt;&gt;0 ),$P28,"")</f>
        <v/>
      </c>
      <c r="V28" s="28" t="str">
        <f aca="true">IF(AND(Équipe!$B29&lt;&gt;0,'Mène 4'!U28&lt;&gt;""),RAND(),"")</f>
        <v/>
      </c>
      <c r="W28" s="28" t="str">
        <f aca="true">IF( AND(Équipe!$B29&lt;&gt;0,$U28&lt;&gt;""),RANK($V28,$V$2:INDIRECT("$V$"&amp;0+COUNTA($P$2:$P$61)))+MAX($S$2:$S$61),"")</f>
        <v/>
      </c>
      <c r="Y28" s="28" t="str">
        <f aca="false">IF(AND(_xlfn.XOR(SUM(_xlfn.IFNA(INDEX('Mène 1'!$F$5:$F$34,MATCH($P28,'Mène 1'!$B$5:$B$34,0),1),0) , _xlfn.IFNA(INDEX('Mène 1'!$G$5:$G$34,MATCH($P28,'Mène 1'!$D$5:$D$34,0),1),0))=13,SUM(_xlfn.IFNA(INDEX('Mène 2'!$F$5:$F$34,MATCH($P28,'Mène 2'!$B$5:$B$34,0),1),0) , _xlfn.IFNA(INDEX('Mène 2'!$G$5:$G$34,MATCH($P28,'Mène 2'!$D$5:$D$34,0),1),0))=13,SUM(_xlfn.IFNA(INDEX('Mène 3'!$F$5:$F$34,MATCH($P28,'Mène 3'!$B$5:$B$34,0),1),0) , _xlfn.IFNA(INDEX('Mène 3'!$G$5:$G$34,MATCH($P28,'Mène 3'!$D$5:$D$34,0),1),0))=13 ),Q28=""),$P28,"")</f>
        <v/>
      </c>
      <c r="Z28" s="28" t="str">
        <f aca="true">IF(AND(Équipe!$B29&lt;&gt;0,'Mène 4'!Y28&lt;&gt;""),RAND(),"")</f>
        <v/>
      </c>
      <c r="AA28" s="28" t="str">
        <f aca="true">IF( AND(Équipe!$B29&lt;&gt;0,$Y28&lt;&gt;""),RANK($Z28,$Z$2:INDIRECT("$Z$"&amp;0+COUNTA($P$2:$P$61)))+MAX($W$2:$W$61),"")</f>
        <v/>
      </c>
      <c r="AC28" s="28" t="str">
        <f aca="false">IF(AND(SUM(_xlfn.IFNA(INDEX('Mène 1'!$F$5:$F$34,MATCH($P28,'Mène 1'!$B$5:$B$34,0),1),0) , _xlfn.IFNA(INDEX('Mène 1'!$G$5:$G$34,MATCH($P28,'Mène 1'!$D$5:$D$34,0),1),0))&lt;&gt;13,SUM(_xlfn.IFNA(INDEX('Mène 2'!$F$5:$F$34,MATCH($P28,'Mène 2'!$B$5:$B$34,0),1),0) , _xlfn.IFNA(INDEX('Mène 2'!$G$5:$G$34,MATCH($P28,'Mène 2'!$D$5:$D$34,0),1),0))&lt;&gt;13,SUM(_xlfn.IFNA(INDEX('Mène 3'!$F$5:$F$34,MATCH($P28,'Mène 3'!$B$5:$B$34,0),1),0) , _xlfn.IFNA(INDEX('Mène 3'!$G$5:$G$34,MATCH($P28,'Mène 3'!$D$5:$D$34,0),1),0))&lt;&gt;13 ),$P28,"")</f>
        <v/>
      </c>
      <c r="AD28" s="28" t="str">
        <f aca="true">IF(AND(Équipe!$B29&lt;&gt;0,'Mène 4'!AC28&lt;&gt;""),RAND(),"")</f>
        <v/>
      </c>
      <c r="AE28" s="28" t="str">
        <f aca="true">IF( AND(Équipe!$B29&lt;&gt;0,$AC28&lt;&gt;""),RANK($AD28,$AD$2:INDIRECT("$AD$"&amp;0+COUNTA($P$2:$P$61)))+MAX($AA$2:$AA$61),"")</f>
        <v/>
      </c>
    </row>
    <row r="29" customFormat="false" ht="30.6" hidden="false" customHeight="true" outlineLevel="0" collapsed="false">
      <c r="A29" s="33" t="n">
        <f aca="false">IF(ROW(A29)-4&lt;=Procédure!$K$3,ROW(A29)-4,IF(ROW(A29)-(QUOTIENT(ROW(A29)-4,Procédure!$K$3)*Procédure!$K$3)-4&lt;&gt;0,ROW(A29)-(QUOTIENT(ROW(A29)-4,Procédure!$K$3)*Procédure!$K$3)-4,ROW(A29)-(QUOTIENT(ROW(A29)-4,Procédure!$K$3)*Procédure!$K$3)-4+Procédure!$K$3))</f>
        <v>10</v>
      </c>
      <c r="B29" s="37"/>
      <c r="C29" s="38"/>
      <c r="D29" s="37"/>
      <c r="E29" s="38"/>
      <c r="F29" s="17"/>
      <c r="G29" s="17"/>
      <c r="I29" s="31" t="str">
        <f aca="false">IF(ROW(I29)&lt;=QUOTIENT(COUNTA($P$2:$P$61)-COUNTBLANK($P$2:$P$61),2)+MOD(COUNTA($P$2:$P$61)-COUNTBLANK($P$2:$P$61),2)+2,IF(ROW(I29)&lt;&gt;3,I28+2,1),"")</f>
        <v/>
      </c>
      <c r="J29" s="1" t="str">
        <f aca="false">IF(I29&lt;&gt;"",SUM(_xlfn.IFNA(INDEX($P$2:$P$61,MATCH(I29,$S$2:$S$61,0),1),0),_xlfn.IFNA(INDEX($P$2:$P$61,MATCH(I29,$W$2:$W$61,0),1),0),_xlfn.IFNA(INDEX($P$2:$P$61,MATCH(I29,$AA$2:$AA$61,0),1),0),_xlfn.IFNA(INDEX($P$2:$P$61,MATCH(I29,$AE$2:$AE$61,0),1),0)),"")</f>
        <v/>
      </c>
      <c r="K29" s="1" t="str">
        <f aca="false">_xlfn.IFNA(INDEX(Équipe!$B$3:$B$62,MATCH(J29,Équipe!$A$3:$A$62,0),1),"")</f>
        <v/>
      </c>
      <c r="L29" s="1" t="str">
        <f aca="false">IF(
AND(N29&lt;&gt;"",SUM( _xlfn.IFNA(INDEX($P$2:$P$61,MATCH(N29,$S$2:$S$61,0),1),0), _xlfn.IFNA(INDEX($P$2:$P$61,MATCH(N29,$W$2:$W$61,0),1),0), _xlfn.IFNA(INDEX($P$2:$P$61,MATCH(N29,$AA$2:$AA$61,0),1),0), _xlfn.IFNA(INDEX($P$2:$P$61,MATCH(N29,$AE$2:$AE$61,0),1),0) )&lt;&gt;0 ),
SUM(
_xlfn.IFNA(INDEX($P$2:$P$61,MATCH(N29,$S$2:$S$61,0),1),0),
_xlfn.IFNA(INDEX($P$2:$P$61,MATCH(N29,$W$2:$W$61,0),1),0),
_xlfn.IFNA(INDEX($P$2:$P$61,MATCH(N29,$AA$2:$AA$61,0),1),0),
_xlfn.IFNA(INDEX($P$2:$P$61,MATCH(N29,$AE$2:$AE$61,0),1),0)
),
"")</f>
        <v/>
      </c>
      <c r="M29" s="1" t="str">
        <f aca="false">_xlfn.IFNA(INDEX(Équipe!$B$3:$B$62,MATCH(L29,Équipe!$A$3:$A$62,0),1),"")</f>
        <v/>
      </c>
      <c r="N29" s="31" t="str">
        <f aca="false">IF(ROW(N29)&lt;=QUOTIENT(COUNTA($P$2:$P$61)-COUNTBLANK($P$2:$P$61),2)+MOD(COUNTA($P$2:$P$61)-COUNTBLANK($P$2:$P$61),2)+2,I29+1,"")</f>
        <v/>
      </c>
      <c r="P29" s="28" t="str">
        <f aca="false">IF(Équipe!$B30&lt;&gt;0,Équipe!$A30,"")</f>
        <v/>
      </c>
      <c r="Q29" s="28" t="str">
        <f aca="false">IF(AND(SUM(_xlfn.IFNA(INDEX('Mène 1'!$F$5:$F$34,MATCH($P29,'Mène 1'!$B$5:$B$34,0),1),0) , _xlfn.IFNA(INDEX('Mène 1'!$G$5:$G$34,MATCH($P29,'Mène 1'!$D$5:$D$34,0),1),0))=13,SUM(_xlfn.IFNA(INDEX('Mène 2'!$F$5:$F$34,MATCH($P29,'Mène 2'!$B$5:$B$34,0),1),0) , _xlfn.IFNA(INDEX('Mène 2'!$G$5:$G$34,MATCH($P29,'Mène 2'!$D$5:$D$34,0),1),0))=13, SUM(_xlfn.IFNA(INDEX('Mène 3'!$F$5:$F$34,MATCH($P29,'Mène 3'!$B$5:$B$34,0),1),0) , _xlfn.IFNA(INDEX('Mène 3'!$G$5:$G$34,MATCH($P29,'Mène 3'!$D$5:$D$34,0),1),0))=13),$P29,"")</f>
        <v/>
      </c>
      <c r="R29" s="28" t="str">
        <f aca="true">IF(AND(Équipe!$B30&lt;&gt;0,'Mène 4'!Q29&lt;&gt;""),RAND(),"")</f>
        <v/>
      </c>
      <c r="S29" s="28" t="str">
        <f aca="true">IF(AND(Équipe!$B30&lt;&gt;0,$Q29&lt;&gt;""),RANK($R29,$R$2:INDIRECT("$R$"&amp;0+COUNTA($P$2:$P$61))),"")</f>
        <v/>
      </c>
      <c r="U29" s="28" t="str">
        <f aca="false">IF(AND(_xlfn.XOR(SUM(_xlfn.IFNA(INDEX('Mène 1'!$F$5:$F$34,MATCH($P29,'Mène 1'!$B$5:$B$34,0),1),0) , _xlfn.IFNA(INDEX('Mène 1'!$G$5:$G$34,MATCH($P29,'Mène 1'!$D$5:$D$34,0),1),0))&lt;&gt;13,SUM(_xlfn.IFNA(INDEX('Mène 2'!$F$5:$F$34,MATCH($P29,'Mène 2'!$B$5:$B$34,0),1),0) , _xlfn.IFNA(INDEX('Mène 2'!$G$5:$G$34,MATCH($P29,'Mène 2'!$D$5:$D$34,0),1),0))&lt;&gt;13, SUM(_xlfn.IFNA(INDEX('Mène 3'!$F$5:$F$34,MATCH($P29,'Mène 3'!$B$5:$B$34,0),1),0) , _xlfn.IFNA(INDEX('Mène 3'!$G$5:$G$34,MATCH($P29,'Mène 3'!$D$5:$D$34,0),1),0))&lt;&gt;13),SUM(IF(Équipe!D30=13,1,0),IF(Équipe!G30=13,1,0),IF(Équipe!J30=13,1,0))&lt;&gt;0 ),$P29,"")</f>
        <v/>
      </c>
      <c r="V29" s="28" t="str">
        <f aca="true">IF(AND(Équipe!$B30&lt;&gt;0,'Mène 4'!U29&lt;&gt;""),RAND(),"")</f>
        <v/>
      </c>
      <c r="W29" s="28" t="str">
        <f aca="true">IF( AND(Équipe!$B30&lt;&gt;0,$U29&lt;&gt;""),RANK($V29,$V$2:INDIRECT("$V$"&amp;0+COUNTA($P$2:$P$61)))+MAX($S$2:$S$61),"")</f>
        <v/>
      </c>
      <c r="Y29" s="28" t="str">
        <f aca="false">IF(AND(_xlfn.XOR(SUM(_xlfn.IFNA(INDEX('Mène 1'!$F$5:$F$34,MATCH($P29,'Mène 1'!$B$5:$B$34,0),1),0) , _xlfn.IFNA(INDEX('Mène 1'!$G$5:$G$34,MATCH($P29,'Mène 1'!$D$5:$D$34,0),1),0))=13,SUM(_xlfn.IFNA(INDEX('Mène 2'!$F$5:$F$34,MATCH($P29,'Mène 2'!$B$5:$B$34,0),1),0) , _xlfn.IFNA(INDEX('Mène 2'!$G$5:$G$34,MATCH($P29,'Mène 2'!$D$5:$D$34,0),1),0))=13,SUM(_xlfn.IFNA(INDEX('Mène 3'!$F$5:$F$34,MATCH($P29,'Mène 3'!$B$5:$B$34,0),1),0) , _xlfn.IFNA(INDEX('Mène 3'!$G$5:$G$34,MATCH($P29,'Mène 3'!$D$5:$D$34,0),1),0))=13 ),Q29=""),$P29,"")</f>
        <v/>
      </c>
      <c r="Z29" s="28" t="str">
        <f aca="true">IF(AND(Équipe!$B30&lt;&gt;0,'Mène 4'!Y29&lt;&gt;""),RAND(),"")</f>
        <v/>
      </c>
      <c r="AA29" s="28" t="str">
        <f aca="true">IF( AND(Équipe!$B30&lt;&gt;0,$Y29&lt;&gt;""),RANK($Z29,$Z$2:INDIRECT("$Z$"&amp;0+COUNTA($P$2:$P$61)))+MAX($W$2:$W$61),"")</f>
        <v/>
      </c>
      <c r="AC29" s="28" t="str">
        <f aca="false">IF(AND(SUM(_xlfn.IFNA(INDEX('Mène 1'!$F$5:$F$34,MATCH($P29,'Mène 1'!$B$5:$B$34,0),1),0) , _xlfn.IFNA(INDEX('Mène 1'!$G$5:$G$34,MATCH($P29,'Mène 1'!$D$5:$D$34,0),1),0))&lt;&gt;13,SUM(_xlfn.IFNA(INDEX('Mène 2'!$F$5:$F$34,MATCH($P29,'Mène 2'!$B$5:$B$34,0),1),0) , _xlfn.IFNA(INDEX('Mène 2'!$G$5:$G$34,MATCH($P29,'Mène 2'!$D$5:$D$34,0),1),0))&lt;&gt;13,SUM(_xlfn.IFNA(INDEX('Mène 3'!$F$5:$F$34,MATCH($P29,'Mène 3'!$B$5:$B$34,0),1),0) , _xlfn.IFNA(INDEX('Mène 3'!$G$5:$G$34,MATCH($P29,'Mène 3'!$D$5:$D$34,0),1),0))&lt;&gt;13 ),$P29,"")</f>
        <v/>
      </c>
      <c r="AD29" s="28" t="str">
        <f aca="true">IF(AND(Équipe!$B30&lt;&gt;0,'Mène 4'!AC29&lt;&gt;""),RAND(),"")</f>
        <v/>
      </c>
      <c r="AE29" s="28" t="str">
        <f aca="true">IF( AND(Équipe!$B30&lt;&gt;0,$AC29&lt;&gt;""),RANK($AD29,$AD$2:INDIRECT("$AD$"&amp;0+COUNTA($P$2:$P$61)))+MAX($AA$2:$AA$61),"")</f>
        <v/>
      </c>
    </row>
    <row r="30" customFormat="false" ht="30.6" hidden="false" customHeight="true" outlineLevel="0" collapsed="false">
      <c r="A30" s="33" t="n">
        <f aca="false">IF(ROW(A30)-4&lt;=Procédure!$K$3,ROW(A30)-4,IF(ROW(A30)-(QUOTIENT(ROW(A30)-4,Procédure!$K$3)*Procédure!$K$3)-4&lt;&gt;0,ROW(A30)-(QUOTIENT(ROW(A30)-4,Procédure!$K$3)*Procédure!$K$3)-4,ROW(A30)-(QUOTIENT(ROW(A30)-4,Procédure!$K$3)*Procédure!$K$3)-4+Procédure!$K$3))</f>
        <v>11</v>
      </c>
      <c r="B30" s="37"/>
      <c r="C30" s="38"/>
      <c r="D30" s="37"/>
      <c r="E30" s="38"/>
      <c r="F30" s="17"/>
      <c r="G30" s="17"/>
      <c r="I30" s="31" t="str">
        <f aca="false">IF(ROW(I30)&lt;=QUOTIENT(COUNTA($P$2:$P$61)-COUNTBLANK($P$2:$P$61),2)+MOD(COUNTA($P$2:$P$61)-COUNTBLANK($P$2:$P$61),2)+2,IF(ROW(I30)&lt;&gt;3,I29+2,1),"")</f>
        <v/>
      </c>
      <c r="J30" s="1" t="str">
        <f aca="false">IF(I30&lt;&gt;"",SUM(_xlfn.IFNA(INDEX($P$2:$P$61,MATCH(I30,$S$2:$S$61,0),1),0),_xlfn.IFNA(INDEX($P$2:$P$61,MATCH(I30,$W$2:$W$61,0),1),0),_xlfn.IFNA(INDEX($P$2:$P$61,MATCH(I30,$AA$2:$AA$61,0),1),0),_xlfn.IFNA(INDEX($P$2:$P$61,MATCH(I30,$AE$2:$AE$61,0),1),0)),"")</f>
        <v/>
      </c>
      <c r="K30" s="1" t="str">
        <f aca="false">_xlfn.IFNA(INDEX(Équipe!$B$3:$B$62,MATCH(J30,Équipe!$A$3:$A$62,0),1),"")</f>
        <v/>
      </c>
      <c r="L30" s="1" t="str">
        <f aca="false">IF(
AND(N30&lt;&gt;"",SUM( _xlfn.IFNA(INDEX($P$2:$P$61,MATCH(N30,$S$2:$S$61,0),1),0), _xlfn.IFNA(INDEX($P$2:$P$61,MATCH(N30,$W$2:$W$61,0),1),0), _xlfn.IFNA(INDEX($P$2:$P$61,MATCH(N30,$AA$2:$AA$61,0),1),0), _xlfn.IFNA(INDEX($P$2:$P$61,MATCH(N30,$AE$2:$AE$61,0),1),0) )&lt;&gt;0 ),
SUM(
_xlfn.IFNA(INDEX($P$2:$P$61,MATCH(N30,$S$2:$S$61,0),1),0),
_xlfn.IFNA(INDEX($P$2:$P$61,MATCH(N30,$W$2:$W$61,0),1),0),
_xlfn.IFNA(INDEX($P$2:$P$61,MATCH(N30,$AA$2:$AA$61,0),1),0),
_xlfn.IFNA(INDEX($P$2:$P$61,MATCH(N30,$AE$2:$AE$61,0),1),0)
),
"")</f>
        <v/>
      </c>
      <c r="M30" s="1" t="str">
        <f aca="false">_xlfn.IFNA(INDEX(Équipe!$B$3:$B$62,MATCH(L30,Équipe!$A$3:$A$62,0),1),"")</f>
        <v/>
      </c>
      <c r="N30" s="31" t="str">
        <f aca="false">IF(ROW(N30)&lt;=QUOTIENT(COUNTA($P$2:$P$61)-COUNTBLANK($P$2:$P$61),2)+MOD(COUNTA($P$2:$P$61)-COUNTBLANK($P$2:$P$61),2)+2,I30+1,"")</f>
        <v/>
      </c>
      <c r="P30" s="28" t="str">
        <f aca="false">IF(Équipe!$B31&lt;&gt;0,Équipe!$A31,"")</f>
        <v/>
      </c>
      <c r="Q30" s="28" t="str">
        <f aca="false">IF(AND(SUM(_xlfn.IFNA(INDEX('Mène 1'!$F$5:$F$34,MATCH($P30,'Mène 1'!$B$5:$B$34,0),1),0) , _xlfn.IFNA(INDEX('Mène 1'!$G$5:$G$34,MATCH($P30,'Mène 1'!$D$5:$D$34,0),1),0))=13,SUM(_xlfn.IFNA(INDEX('Mène 2'!$F$5:$F$34,MATCH($P30,'Mène 2'!$B$5:$B$34,0),1),0) , _xlfn.IFNA(INDEX('Mène 2'!$G$5:$G$34,MATCH($P30,'Mène 2'!$D$5:$D$34,0),1),0))=13, SUM(_xlfn.IFNA(INDEX('Mène 3'!$F$5:$F$34,MATCH($P30,'Mène 3'!$B$5:$B$34,0),1),0) , _xlfn.IFNA(INDEX('Mène 3'!$G$5:$G$34,MATCH($P30,'Mène 3'!$D$5:$D$34,0),1),0))=13),$P30,"")</f>
        <v/>
      </c>
      <c r="R30" s="28" t="str">
        <f aca="true">IF(AND(Équipe!$B31&lt;&gt;0,'Mène 4'!Q30&lt;&gt;""),RAND(),"")</f>
        <v/>
      </c>
      <c r="S30" s="28" t="str">
        <f aca="true">IF(AND(Équipe!$B31&lt;&gt;0,$Q30&lt;&gt;""),RANK($R30,$R$2:INDIRECT("$R$"&amp;0+COUNTA($P$2:$P$61))),"")</f>
        <v/>
      </c>
      <c r="U30" s="28" t="str">
        <f aca="false">IF(AND(_xlfn.XOR(SUM(_xlfn.IFNA(INDEX('Mène 1'!$F$5:$F$34,MATCH($P30,'Mène 1'!$B$5:$B$34,0),1),0) , _xlfn.IFNA(INDEX('Mène 1'!$G$5:$G$34,MATCH($P30,'Mène 1'!$D$5:$D$34,0),1),0))&lt;&gt;13,SUM(_xlfn.IFNA(INDEX('Mène 2'!$F$5:$F$34,MATCH($P30,'Mène 2'!$B$5:$B$34,0),1),0) , _xlfn.IFNA(INDEX('Mène 2'!$G$5:$G$34,MATCH($P30,'Mène 2'!$D$5:$D$34,0),1),0))&lt;&gt;13, SUM(_xlfn.IFNA(INDEX('Mène 3'!$F$5:$F$34,MATCH($P30,'Mène 3'!$B$5:$B$34,0),1),0) , _xlfn.IFNA(INDEX('Mène 3'!$G$5:$G$34,MATCH($P30,'Mène 3'!$D$5:$D$34,0),1),0))&lt;&gt;13),SUM(IF(Équipe!D31=13,1,0),IF(Équipe!G31=13,1,0),IF(Équipe!J31=13,1,0))&lt;&gt;0 ),$P30,"")</f>
        <v/>
      </c>
      <c r="V30" s="28" t="str">
        <f aca="true">IF(AND(Équipe!$B31&lt;&gt;0,'Mène 4'!U30&lt;&gt;""),RAND(),"")</f>
        <v/>
      </c>
      <c r="W30" s="28" t="str">
        <f aca="true">IF( AND(Équipe!$B31&lt;&gt;0,$U30&lt;&gt;""),RANK($V30,$V$2:INDIRECT("$V$"&amp;0+COUNTA($P$2:$P$61)))+MAX($S$2:$S$61),"")</f>
        <v/>
      </c>
      <c r="Y30" s="28" t="str">
        <f aca="false">IF(AND(_xlfn.XOR(SUM(_xlfn.IFNA(INDEX('Mène 1'!$F$5:$F$34,MATCH($P30,'Mène 1'!$B$5:$B$34,0),1),0) , _xlfn.IFNA(INDEX('Mène 1'!$G$5:$G$34,MATCH($P30,'Mène 1'!$D$5:$D$34,0),1),0))=13,SUM(_xlfn.IFNA(INDEX('Mène 2'!$F$5:$F$34,MATCH($P30,'Mène 2'!$B$5:$B$34,0),1),0) , _xlfn.IFNA(INDEX('Mène 2'!$G$5:$G$34,MATCH($P30,'Mène 2'!$D$5:$D$34,0),1),0))=13,SUM(_xlfn.IFNA(INDEX('Mène 3'!$F$5:$F$34,MATCH($P30,'Mène 3'!$B$5:$B$34,0),1),0) , _xlfn.IFNA(INDEX('Mène 3'!$G$5:$G$34,MATCH($P30,'Mène 3'!$D$5:$D$34,0),1),0))=13 ),Q30=""),$P30,"")</f>
        <v/>
      </c>
      <c r="Z30" s="28" t="str">
        <f aca="true">IF(AND(Équipe!$B31&lt;&gt;0,'Mène 4'!Y30&lt;&gt;""),RAND(),"")</f>
        <v/>
      </c>
      <c r="AA30" s="28" t="str">
        <f aca="true">IF( AND(Équipe!$B31&lt;&gt;0,$Y30&lt;&gt;""),RANK($Z30,$Z$2:INDIRECT("$Z$"&amp;0+COUNTA($P$2:$P$61)))+MAX($W$2:$W$61),"")</f>
        <v/>
      </c>
      <c r="AC30" s="28" t="str">
        <f aca="false">IF(AND(SUM(_xlfn.IFNA(INDEX('Mène 1'!$F$5:$F$34,MATCH($P30,'Mène 1'!$B$5:$B$34,0),1),0) , _xlfn.IFNA(INDEX('Mène 1'!$G$5:$G$34,MATCH($P30,'Mène 1'!$D$5:$D$34,0),1),0))&lt;&gt;13,SUM(_xlfn.IFNA(INDEX('Mène 2'!$F$5:$F$34,MATCH($P30,'Mène 2'!$B$5:$B$34,0),1),0) , _xlfn.IFNA(INDEX('Mène 2'!$G$5:$G$34,MATCH($P30,'Mène 2'!$D$5:$D$34,0),1),0))&lt;&gt;13,SUM(_xlfn.IFNA(INDEX('Mène 3'!$F$5:$F$34,MATCH($P30,'Mène 3'!$B$5:$B$34,0),1),0) , _xlfn.IFNA(INDEX('Mène 3'!$G$5:$G$34,MATCH($P30,'Mène 3'!$D$5:$D$34,0),1),0))&lt;&gt;13 ),$P30,"")</f>
        <v/>
      </c>
      <c r="AD30" s="28" t="str">
        <f aca="true">IF(AND(Équipe!$B31&lt;&gt;0,'Mène 4'!AC30&lt;&gt;""),RAND(),"")</f>
        <v/>
      </c>
      <c r="AE30" s="28" t="str">
        <f aca="true">IF( AND(Équipe!$B31&lt;&gt;0,$AC30&lt;&gt;""),RANK($AD30,$AD$2:INDIRECT("$AD$"&amp;0+COUNTA($P$2:$P$61)))+MAX($AA$2:$AA$61),"")</f>
        <v/>
      </c>
    </row>
    <row r="31" customFormat="false" ht="30.6" hidden="false" customHeight="true" outlineLevel="0" collapsed="false">
      <c r="A31" s="33" t="n">
        <f aca="false">IF(ROW(A31)-4&lt;=Procédure!$K$3,ROW(A31)-4,IF(ROW(A31)-(QUOTIENT(ROW(A31)-4,Procédure!$K$3)*Procédure!$K$3)-4&lt;&gt;0,ROW(A31)-(QUOTIENT(ROW(A31)-4,Procédure!$K$3)*Procédure!$K$3)-4,ROW(A31)-(QUOTIENT(ROW(A31)-4,Procédure!$K$3)*Procédure!$K$3)-4+Procédure!$K$3))</f>
        <v>12</v>
      </c>
      <c r="B31" s="37"/>
      <c r="C31" s="38"/>
      <c r="D31" s="37"/>
      <c r="E31" s="38"/>
      <c r="F31" s="17"/>
      <c r="G31" s="17"/>
      <c r="I31" s="31" t="str">
        <f aca="false">IF(ROW(I31)&lt;=QUOTIENT(COUNTA($P$2:$P$61)-COUNTBLANK($P$2:$P$61),2)+MOD(COUNTA($P$2:$P$61)-COUNTBLANK($P$2:$P$61),2)+2,IF(ROW(I31)&lt;&gt;3,I30+2,1),"")</f>
        <v/>
      </c>
      <c r="J31" s="1" t="str">
        <f aca="false">IF(I31&lt;&gt;"",SUM(_xlfn.IFNA(INDEX($P$2:$P$61,MATCH(I31,$S$2:$S$61,0),1),0),_xlfn.IFNA(INDEX($P$2:$P$61,MATCH(I31,$W$2:$W$61,0),1),0),_xlfn.IFNA(INDEX($P$2:$P$61,MATCH(I31,$AA$2:$AA$61,0),1),0),_xlfn.IFNA(INDEX($P$2:$P$61,MATCH(I31,$AE$2:$AE$61,0),1),0)),"")</f>
        <v/>
      </c>
      <c r="K31" s="1" t="str">
        <f aca="false">_xlfn.IFNA(INDEX(Équipe!$B$3:$B$62,MATCH(J31,Équipe!$A$3:$A$62,0),1),"")</f>
        <v/>
      </c>
      <c r="L31" s="1" t="str">
        <f aca="false">IF(
AND(N31&lt;&gt;"",SUM( _xlfn.IFNA(INDEX($P$2:$P$61,MATCH(N31,$S$2:$S$61,0),1),0), _xlfn.IFNA(INDEX($P$2:$P$61,MATCH(N31,$W$2:$W$61,0),1),0), _xlfn.IFNA(INDEX($P$2:$P$61,MATCH(N31,$AA$2:$AA$61,0),1),0), _xlfn.IFNA(INDEX($P$2:$P$61,MATCH(N31,$AE$2:$AE$61,0),1),0) )&lt;&gt;0 ),
SUM(
_xlfn.IFNA(INDEX($P$2:$P$61,MATCH(N31,$S$2:$S$61,0),1),0),
_xlfn.IFNA(INDEX($P$2:$P$61,MATCH(N31,$W$2:$W$61,0),1),0),
_xlfn.IFNA(INDEX($P$2:$P$61,MATCH(N31,$AA$2:$AA$61,0),1),0),
_xlfn.IFNA(INDEX($P$2:$P$61,MATCH(N31,$AE$2:$AE$61,0),1),0)
),
"")</f>
        <v/>
      </c>
      <c r="M31" s="1" t="str">
        <f aca="false">_xlfn.IFNA(INDEX(Équipe!$B$3:$B$62,MATCH(L31,Équipe!$A$3:$A$62,0),1),"")</f>
        <v/>
      </c>
      <c r="N31" s="31" t="str">
        <f aca="false">IF(ROW(N31)&lt;=QUOTIENT(COUNTA($P$2:$P$61)-COUNTBLANK($P$2:$P$61),2)+MOD(COUNTA($P$2:$P$61)-COUNTBLANK($P$2:$P$61),2)+2,I31+1,"")</f>
        <v/>
      </c>
      <c r="P31" s="28" t="str">
        <f aca="false">IF(Équipe!$B32&lt;&gt;0,Équipe!$A32,"")</f>
        <v/>
      </c>
      <c r="Q31" s="28" t="str">
        <f aca="false">IF(AND(SUM(_xlfn.IFNA(INDEX('Mène 1'!$F$5:$F$34,MATCH($P31,'Mène 1'!$B$5:$B$34,0),1),0) , _xlfn.IFNA(INDEX('Mène 1'!$G$5:$G$34,MATCH($P31,'Mène 1'!$D$5:$D$34,0),1),0))=13,SUM(_xlfn.IFNA(INDEX('Mène 2'!$F$5:$F$34,MATCH($P31,'Mène 2'!$B$5:$B$34,0),1),0) , _xlfn.IFNA(INDEX('Mène 2'!$G$5:$G$34,MATCH($P31,'Mène 2'!$D$5:$D$34,0),1),0))=13, SUM(_xlfn.IFNA(INDEX('Mène 3'!$F$5:$F$34,MATCH($P31,'Mène 3'!$B$5:$B$34,0),1),0) , _xlfn.IFNA(INDEX('Mène 3'!$G$5:$G$34,MATCH($P31,'Mène 3'!$D$5:$D$34,0),1),0))=13),$P31,"")</f>
        <v/>
      </c>
      <c r="R31" s="28" t="str">
        <f aca="true">IF(AND(Équipe!$B32&lt;&gt;0,'Mène 4'!Q31&lt;&gt;""),RAND(),"")</f>
        <v/>
      </c>
      <c r="S31" s="28" t="str">
        <f aca="true">IF(AND(Équipe!$B32&lt;&gt;0,$Q31&lt;&gt;""),RANK($R31,$R$2:INDIRECT("$R$"&amp;0+COUNTA($P$2:$P$61))),"")</f>
        <v/>
      </c>
      <c r="U31" s="28" t="str">
        <f aca="false">IF(AND(_xlfn.XOR(SUM(_xlfn.IFNA(INDEX('Mène 1'!$F$5:$F$34,MATCH($P31,'Mène 1'!$B$5:$B$34,0),1),0) , _xlfn.IFNA(INDEX('Mène 1'!$G$5:$G$34,MATCH($P31,'Mène 1'!$D$5:$D$34,0),1),0))&lt;&gt;13,SUM(_xlfn.IFNA(INDEX('Mène 2'!$F$5:$F$34,MATCH($P31,'Mène 2'!$B$5:$B$34,0),1),0) , _xlfn.IFNA(INDEX('Mène 2'!$G$5:$G$34,MATCH($P31,'Mène 2'!$D$5:$D$34,0),1),0))&lt;&gt;13, SUM(_xlfn.IFNA(INDEX('Mène 3'!$F$5:$F$34,MATCH($P31,'Mène 3'!$B$5:$B$34,0),1),0) , _xlfn.IFNA(INDEX('Mène 3'!$G$5:$G$34,MATCH($P31,'Mène 3'!$D$5:$D$34,0),1),0))&lt;&gt;13),SUM(IF(Équipe!D32=13,1,0),IF(Équipe!G32=13,1,0),IF(Équipe!J32=13,1,0))&lt;&gt;0 ),$P31,"")</f>
        <v/>
      </c>
      <c r="V31" s="28" t="str">
        <f aca="true">IF(AND(Équipe!$B32&lt;&gt;0,'Mène 4'!U31&lt;&gt;""),RAND(),"")</f>
        <v/>
      </c>
      <c r="W31" s="28" t="str">
        <f aca="true">IF( AND(Équipe!$B32&lt;&gt;0,$U31&lt;&gt;""),RANK($V31,$V$2:INDIRECT("$V$"&amp;0+COUNTA($P$2:$P$61)))+MAX($S$2:$S$61),"")</f>
        <v/>
      </c>
      <c r="Y31" s="28" t="str">
        <f aca="false">IF(AND(_xlfn.XOR(SUM(_xlfn.IFNA(INDEX('Mène 1'!$F$5:$F$34,MATCH($P31,'Mène 1'!$B$5:$B$34,0),1),0) , _xlfn.IFNA(INDEX('Mène 1'!$G$5:$G$34,MATCH($P31,'Mène 1'!$D$5:$D$34,0),1),0))=13,SUM(_xlfn.IFNA(INDEX('Mène 2'!$F$5:$F$34,MATCH($P31,'Mène 2'!$B$5:$B$34,0),1),0) , _xlfn.IFNA(INDEX('Mène 2'!$G$5:$G$34,MATCH($P31,'Mène 2'!$D$5:$D$34,0),1),0))=13,SUM(_xlfn.IFNA(INDEX('Mène 3'!$F$5:$F$34,MATCH($P31,'Mène 3'!$B$5:$B$34,0),1),0) , _xlfn.IFNA(INDEX('Mène 3'!$G$5:$G$34,MATCH($P31,'Mène 3'!$D$5:$D$34,0),1),0))=13 ),Q31=""),$P31,"")</f>
        <v/>
      </c>
      <c r="Z31" s="28" t="str">
        <f aca="true">IF(AND(Équipe!$B32&lt;&gt;0,'Mène 4'!Y31&lt;&gt;""),RAND(),"")</f>
        <v/>
      </c>
      <c r="AA31" s="28" t="str">
        <f aca="true">IF( AND(Équipe!$B32&lt;&gt;0,$Y31&lt;&gt;""),RANK($Z31,$Z$2:INDIRECT("$Z$"&amp;0+COUNTA($P$2:$P$61)))+MAX($W$2:$W$61),"")</f>
        <v/>
      </c>
      <c r="AC31" s="28" t="str">
        <f aca="false">IF(AND(SUM(_xlfn.IFNA(INDEX('Mène 1'!$F$5:$F$34,MATCH($P31,'Mène 1'!$B$5:$B$34,0),1),0) , _xlfn.IFNA(INDEX('Mène 1'!$G$5:$G$34,MATCH($P31,'Mène 1'!$D$5:$D$34,0),1),0))&lt;&gt;13,SUM(_xlfn.IFNA(INDEX('Mène 2'!$F$5:$F$34,MATCH($P31,'Mène 2'!$B$5:$B$34,0),1),0) , _xlfn.IFNA(INDEX('Mène 2'!$G$5:$G$34,MATCH($P31,'Mène 2'!$D$5:$D$34,0),1),0))&lt;&gt;13,SUM(_xlfn.IFNA(INDEX('Mène 3'!$F$5:$F$34,MATCH($P31,'Mène 3'!$B$5:$B$34,0),1),0) , _xlfn.IFNA(INDEX('Mène 3'!$G$5:$G$34,MATCH($P31,'Mène 3'!$D$5:$D$34,0),1),0))&lt;&gt;13 ),$P31,"")</f>
        <v/>
      </c>
      <c r="AD31" s="28" t="str">
        <f aca="true">IF(AND(Équipe!$B32&lt;&gt;0,'Mène 4'!AC31&lt;&gt;""),RAND(),"")</f>
        <v/>
      </c>
      <c r="AE31" s="28" t="str">
        <f aca="true">IF( AND(Équipe!$B32&lt;&gt;0,$AC31&lt;&gt;""),RANK($AD31,$AD$2:INDIRECT("$AD$"&amp;0+COUNTA($P$2:$P$61)))+MAX($AA$2:$AA$61),"")</f>
        <v/>
      </c>
    </row>
    <row r="32" customFormat="false" ht="30.6" hidden="false" customHeight="true" outlineLevel="0" collapsed="false">
      <c r="A32" s="33" t="n">
        <f aca="false">IF(ROW(A32)-4&lt;=Procédure!$K$3,ROW(A32)-4,IF(ROW(A32)-(QUOTIENT(ROW(A32)-4,Procédure!$K$3)*Procédure!$K$3)-4&lt;&gt;0,ROW(A32)-(QUOTIENT(ROW(A32)-4,Procédure!$K$3)*Procédure!$K$3)-4,ROW(A32)-(QUOTIENT(ROW(A32)-4,Procédure!$K$3)*Procédure!$K$3)-4+Procédure!$K$3))</f>
        <v>13</v>
      </c>
      <c r="B32" s="37"/>
      <c r="C32" s="38"/>
      <c r="D32" s="37"/>
      <c r="E32" s="38"/>
      <c r="F32" s="17"/>
      <c r="G32" s="17"/>
      <c r="I32" s="31" t="str">
        <f aca="false">IF(ROW(I32)&lt;=QUOTIENT(COUNTA($P$2:$P$61)-COUNTBLANK($P$2:$P$61),2)+MOD(COUNTA($P$2:$P$61)-COUNTBLANK($P$2:$P$61),2)+2,IF(ROW(I32)&lt;&gt;3,I31+2,1),"")</f>
        <v/>
      </c>
      <c r="J32" s="1" t="str">
        <f aca="false">IF(I32&lt;&gt;"",SUM(_xlfn.IFNA(INDEX($P$2:$P$61,MATCH(I32,$S$2:$S$61,0),1),0),_xlfn.IFNA(INDEX($P$2:$P$61,MATCH(I32,$W$2:$W$61,0),1),0),_xlfn.IFNA(INDEX($P$2:$P$61,MATCH(I32,$AA$2:$AA$61,0),1),0),_xlfn.IFNA(INDEX($P$2:$P$61,MATCH(I32,$AE$2:$AE$61,0),1),0)),"")</f>
        <v/>
      </c>
      <c r="K32" s="1" t="str">
        <f aca="false">_xlfn.IFNA(INDEX(Équipe!$B$3:$B$62,MATCH(J32,Équipe!$A$3:$A$62,0),1),"")</f>
        <v/>
      </c>
      <c r="L32" s="1" t="str">
        <f aca="false">IF(
AND(N32&lt;&gt;"",SUM( _xlfn.IFNA(INDEX($P$2:$P$61,MATCH(N32,$S$2:$S$61,0),1),0), _xlfn.IFNA(INDEX($P$2:$P$61,MATCH(N32,$W$2:$W$61,0),1),0), _xlfn.IFNA(INDEX($P$2:$P$61,MATCH(N32,$AA$2:$AA$61,0),1),0), _xlfn.IFNA(INDEX($P$2:$P$61,MATCH(N32,$AE$2:$AE$61,0),1),0) )&lt;&gt;0 ),
SUM(
_xlfn.IFNA(INDEX($P$2:$P$61,MATCH(N32,$S$2:$S$61,0),1),0),
_xlfn.IFNA(INDEX($P$2:$P$61,MATCH(N32,$W$2:$W$61,0),1),0),
_xlfn.IFNA(INDEX($P$2:$P$61,MATCH(N32,$AA$2:$AA$61,0),1),0),
_xlfn.IFNA(INDEX($P$2:$P$61,MATCH(N32,$AE$2:$AE$61,0),1),0)
),
"")</f>
        <v/>
      </c>
      <c r="M32" s="1" t="str">
        <f aca="false">_xlfn.IFNA(INDEX(Équipe!$B$3:$B$62,MATCH(L32,Équipe!$A$3:$A$62,0),1),"")</f>
        <v/>
      </c>
      <c r="N32" s="31" t="str">
        <f aca="false">IF(ROW(N32)&lt;=QUOTIENT(COUNTA($P$2:$P$61)-COUNTBLANK($P$2:$P$61),2)+MOD(COUNTA($P$2:$P$61)-COUNTBLANK($P$2:$P$61),2)+2,I32+1,"")</f>
        <v/>
      </c>
      <c r="P32" s="28" t="str">
        <f aca="false">IF(Équipe!$B33&lt;&gt;0,Équipe!$A33,"")</f>
        <v/>
      </c>
      <c r="Q32" s="28" t="str">
        <f aca="false">IF(AND(SUM(_xlfn.IFNA(INDEX('Mène 1'!$F$5:$F$34,MATCH($P32,'Mène 1'!$B$5:$B$34,0),1),0) , _xlfn.IFNA(INDEX('Mène 1'!$G$5:$G$34,MATCH($P32,'Mène 1'!$D$5:$D$34,0),1),0))=13,SUM(_xlfn.IFNA(INDEX('Mène 2'!$F$5:$F$34,MATCH($P32,'Mène 2'!$B$5:$B$34,0),1),0) , _xlfn.IFNA(INDEX('Mène 2'!$G$5:$G$34,MATCH($P32,'Mène 2'!$D$5:$D$34,0),1),0))=13, SUM(_xlfn.IFNA(INDEX('Mène 3'!$F$5:$F$34,MATCH($P32,'Mène 3'!$B$5:$B$34,0),1),0) , _xlfn.IFNA(INDEX('Mène 3'!$G$5:$G$34,MATCH($P32,'Mène 3'!$D$5:$D$34,0),1),0))=13),$P32,"")</f>
        <v/>
      </c>
      <c r="R32" s="28" t="str">
        <f aca="true">IF(AND(Équipe!$B33&lt;&gt;0,'Mène 4'!Q32&lt;&gt;""),RAND(),"")</f>
        <v/>
      </c>
      <c r="S32" s="28" t="str">
        <f aca="true">IF(AND(Équipe!$B33&lt;&gt;0,$Q32&lt;&gt;""),RANK($R32,$R$2:INDIRECT("$R$"&amp;0+COUNTA($P$2:$P$61))),"")</f>
        <v/>
      </c>
      <c r="U32" s="28" t="str">
        <f aca="false">IF(AND(_xlfn.XOR(SUM(_xlfn.IFNA(INDEX('Mène 1'!$F$5:$F$34,MATCH($P32,'Mène 1'!$B$5:$B$34,0),1),0) , _xlfn.IFNA(INDEX('Mène 1'!$G$5:$G$34,MATCH($P32,'Mène 1'!$D$5:$D$34,0),1),0))&lt;&gt;13,SUM(_xlfn.IFNA(INDEX('Mène 2'!$F$5:$F$34,MATCH($P32,'Mène 2'!$B$5:$B$34,0),1),0) , _xlfn.IFNA(INDEX('Mène 2'!$G$5:$G$34,MATCH($P32,'Mène 2'!$D$5:$D$34,0),1),0))&lt;&gt;13, SUM(_xlfn.IFNA(INDEX('Mène 3'!$F$5:$F$34,MATCH($P32,'Mène 3'!$B$5:$B$34,0),1),0) , _xlfn.IFNA(INDEX('Mène 3'!$G$5:$G$34,MATCH($P32,'Mène 3'!$D$5:$D$34,0),1),0))&lt;&gt;13),SUM(IF(Équipe!D33=13,1,0),IF(Équipe!G33=13,1,0),IF(Équipe!J33=13,1,0))&lt;&gt;0 ),$P32,"")</f>
        <v/>
      </c>
      <c r="V32" s="28" t="str">
        <f aca="true">IF(AND(Équipe!$B33&lt;&gt;0,'Mène 4'!U32&lt;&gt;""),RAND(),"")</f>
        <v/>
      </c>
      <c r="W32" s="28" t="str">
        <f aca="true">IF( AND(Équipe!$B33&lt;&gt;0,$U32&lt;&gt;""),RANK($V32,$V$2:INDIRECT("$V$"&amp;0+COUNTA($P$2:$P$61)))+MAX($S$2:$S$61),"")</f>
        <v/>
      </c>
      <c r="Y32" s="28" t="str">
        <f aca="false">IF(AND(_xlfn.XOR(SUM(_xlfn.IFNA(INDEX('Mène 1'!$F$5:$F$34,MATCH($P32,'Mène 1'!$B$5:$B$34,0),1),0) , _xlfn.IFNA(INDEX('Mène 1'!$G$5:$G$34,MATCH($P32,'Mène 1'!$D$5:$D$34,0),1),0))=13,SUM(_xlfn.IFNA(INDEX('Mène 2'!$F$5:$F$34,MATCH($P32,'Mène 2'!$B$5:$B$34,0),1),0) , _xlfn.IFNA(INDEX('Mène 2'!$G$5:$G$34,MATCH($P32,'Mène 2'!$D$5:$D$34,0),1),0))=13,SUM(_xlfn.IFNA(INDEX('Mène 3'!$F$5:$F$34,MATCH($P32,'Mène 3'!$B$5:$B$34,0),1),0) , _xlfn.IFNA(INDEX('Mène 3'!$G$5:$G$34,MATCH($P32,'Mène 3'!$D$5:$D$34,0),1),0))=13 ),Q32=""),$P32,"")</f>
        <v/>
      </c>
      <c r="Z32" s="28" t="str">
        <f aca="true">IF(AND(Équipe!$B33&lt;&gt;0,'Mène 4'!Y32&lt;&gt;""),RAND(),"")</f>
        <v/>
      </c>
      <c r="AA32" s="28" t="str">
        <f aca="true">IF( AND(Équipe!$B33&lt;&gt;0,$Y32&lt;&gt;""),RANK($Z32,$Z$2:INDIRECT("$Z$"&amp;0+COUNTA($P$2:$P$61)))+MAX($W$2:$W$61),"")</f>
        <v/>
      </c>
      <c r="AC32" s="28" t="str">
        <f aca="false">IF(AND(SUM(_xlfn.IFNA(INDEX('Mène 1'!$F$5:$F$34,MATCH($P32,'Mène 1'!$B$5:$B$34,0),1),0) , _xlfn.IFNA(INDEX('Mène 1'!$G$5:$G$34,MATCH($P32,'Mène 1'!$D$5:$D$34,0),1),0))&lt;&gt;13,SUM(_xlfn.IFNA(INDEX('Mène 2'!$F$5:$F$34,MATCH($P32,'Mène 2'!$B$5:$B$34,0),1),0) , _xlfn.IFNA(INDEX('Mène 2'!$G$5:$G$34,MATCH($P32,'Mène 2'!$D$5:$D$34,0),1),0))&lt;&gt;13,SUM(_xlfn.IFNA(INDEX('Mène 3'!$F$5:$F$34,MATCH($P32,'Mène 3'!$B$5:$B$34,0),1),0) , _xlfn.IFNA(INDEX('Mène 3'!$G$5:$G$34,MATCH($P32,'Mène 3'!$D$5:$D$34,0),1),0))&lt;&gt;13 ),$P32,"")</f>
        <v/>
      </c>
      <c r="AD32" s="28" t="str">
        <f aca="true">IF(AND(Équipe!$B33&lt;&gt;0,'Mène 4'!AC32&lt;&gt;""),RAND(),"")</f>
        <v/>
      </c>
      <c r="AE32" s="28" t="str">
        <f aca="true">IF( AND(Équipe!$B33&lt;&gt;0,$AC32&lt;&gt;""),RANK($AD32,$AD$2:INDIRECT("$AD$"&amp;0+COUNTA($P$2:$P$61)))+MAX($AA$2:$AA$61),"")</f>
        <v/>
      </c>
    </row>
    <row r="33" customFormat="false" ht="30.6" hidden="false" customHeight="true" outlineLevel="0" collapsed="false">
      <c r="A33" s="33" t="n">
        <f aca="false">IF(ROW(A33)-4&lt;=Procédure!$K$3,ROW(A33)-4,IF(ROW(A33)-(QUOTIENT(ROW(A33)-4,Procédure!$K$3)*Procédure!$K$3)-4&lt;&gt;0,ROW(A33)-(QUOTIENT(ROW(A33)-4,Procédure!$K$3)*Procédure!$K$3)-4,ROW(A33)-(QUOTIENT(ROW(A33)-4,Procédure!$K$3)*Procédure!$K$3)-4+Procédure!$K$3))</f>
        <v>14</v>
      </c>
      <c r="B33" s="37"/>
      <c r="C33" s="38"/>
      <c r="D33" s="37"/>
      <c r="E33" s="38"/>
      <c r="F33" s="17"/>
      <c r="G33" s="17"/>
      <c r="P33" s="28" t="str">
        <f aca="false">IF(Équipe!$B34&lt;&gt;0,Équipe!$A34,"")</f>
        <v/>
      </c>
      <c r="Q33" s="28" t="str">
        <f aca="false">IF(AND(SUM(_xlfn.IFNA(INDEX('Mène 1'!$F$5:$F$34,MATCH($P33,'Mène 1'!$B$5:$B$34,0),1),0) , _xlfn.IFNA(INDEX('Mène 1'!$G$5:$G$34,MATCH($P33,'Mène 1'!$D$5:$D$34,0),1),0))=13,SUM(_xlfn.IFNA(INDEX('Mène 2'!$F$5:$F$34,MATCH($P33,'Mène 2'!$B$5:$B$34,0),1),0) , _xlfn.IFNA(INDEX('Mène 2'!$G$5:$G$34,MATCH($P33,'Mène 2'!$D$5:$D$34,0),1),0))=13, SUM(_xlfn.IFNA(INDEX('Mène 3'!$F$5:$F$34,MATCH($P33,'Mène 3'!$B$5:$B$34,0),1),0) , _xlfn.IFNA(INDEX('Mène 3'!$G$5:$G$34,MATCH($P33,'Mène 3'!$D$5:$D$34,0),1),0))=13),$P33,"")</f>
        <v/>
      </c>
      <c r="R33" s="28" t="str">
        <f aca="true">IF(AND(Équipe!$B34&lt;&gt;0,'Mène 4'!Q33&lt;&gt;""),RAND(),"")</f>
        <v/>
      </c>
      <c r="S33" s="28" t="str">
        <f aca="true">IF(AND(Équipe!$B34&lt;&gt;0,$Q33&lt;&gt;""),RANK($R33,$R$2:INDIRECT("$R$"&amp;0+COUNTA($P$2:$P$61))),"")</f>
        <v/>
      </c>
      <c r="U33" s="28" t="str">
        <f aca="false">IF(AND(_xlfn.XOR(SUM(_xlfn.IFNA(INDEX('Mène 1'!$F$5:$F$34,MATCH($P33,'Mène 1'!$B$5:$B$34,0),1),0) , _xlfn.IFNA(INDEX('Mène 1'!$G$5:$G$34,MATCH($P33,'Mène 1'!$D$5:$D$34,0),1),0))&lt;&gt;13,SUM(_xlfn.IFNA(INDEX('Mène 2'!$F$5:$F$34,MATCH($P33,'Mène 2'!$B$5:$B$34,0),1),0) , _xlfn.IFNA(INDEX('Mène 2'!$G$5:$G$34,MATCH($P33,'Mène 2'!$D$5:$D$34,0),1),0))&lt;&gt;13, SUM(_xlfn.IFNA(INDEX('Mène 3'!$F$5:$F$34,MATCH($P33,'Mène 3'!$B$5:$B$34,0),1),0) , _xlfn.IFNA(INDEX('Mène 3'!$G$5:$G$34,MATCH($P33,'Mène 3'!$D$5:$D$34,0),1),0))&lt;&gt;13),SUM(IF(Équipe!D34=13,1,0),IF(Équipe!G34=13,1,0),IF(Équipe!J34=13,1,0))&lt;&gt;0 ),$P33,"")</f>
        <v/>
      </c>
      <c r="V33" s="28" t="str">
        <f aca="true">IF(AND(Équipe!$B34&lt;&gt;0,'Mène 4'!U33&lt;&gt;""),RAND(),"")</f>
        <v/>
      </c>
      <c r="W33" s="28" t="str">
        <f aca="true">IF( AND(Équipe!$B34&lt;&gt;0,$U33&lt;&gt;""),RANK($V33,$V$2:INDIRECT("$V$"&amp;0+COUNTA($P$2:$P$61)))+MAX($S$2:$S$61),"")</f>
        <v/>
      </c>
      <c r="Y33" s="28" t="str">
        <f aca="false">IF(AND(_xlfn.XOR(SUM(_xlfn.IFNA(INDEX('Mène 1'!$F$5:$F$34,MATCH($P33,'Mène 1'!$B$5:$B$34,0),1),0) , _xlfn.IFNA(INDEX('Mène 1'!$G$5:$G$34,MATCH($P33,'Mène 1'!$D$5:$D$34,0),1),0))=13,SUM(_xlfn.IFNA(INDEX('Mène 2'!$F$5:$F$34,MATCH($P33,'Mène 2'!$B$5:$B$34,0),1),0) , _xlfn.IFNA(INDEX('Mène 2'!$G$5:$G$34,MATCH($P33,'Mène 2'!$D$5:$D$34,0),1),0))=13,SUM(_xlfn.IFNA(INDEX('Mène 3'!$F$5:$F$34,MATCH($P33,'Mène 3'!$B$5:$B$34,0),1),0) , _xlfn.IFNA(INDEX('Mène 3'!$G$5:$G$34,MATCH($P33,'Mène 3'!$D$5:$D$34,0),1),0))=13 ),Q33=""),$P33,"")</f>
        <v/>
      </c>
      <c r="Z33" s="28" t="str">
        <f aca="true">IF(AND(Équipe!$B34&lt;&gt;0,'Mène 4'!Y33&lt;&gt;""),RAND(),"")</f>
        <v/>
      </c>
      <c r="AA33" s="28" t="str">
        <f aca="true">IF( AND(Équipe!$B34&lt;&gt;0,$Y33&lt;&gt;""),RANK($Z33,$Z$2:INDIRECT("$Z$"&amp;0+COUNTA($P$2:$P$61)))+MAX($W$2:$W$61),"")</f>
        <v/>
      </c>
      <c r="AC33" s="28" t="str">
        <f aca="false">IF(AND(SUM(_xlfn.IFNA(INDEX('Mène 1'!$F$5:$F$34,MATCH($P33,'Mène 1'!$B$5:$B$34,0),1),0) , _xlfn.IFNA(INDEX('Mène 1'!$G$5:$G$34,MATCH($P33,'Mène 1'!$D$5:$D$34,0),1),0))&lt;&gt;13,SUM(_xlfn.IFNA(INDEX('Mène 2'!$F$5:$F$34,MATCH($P33,'Mène 2'!$B$5:$B$34,0),1),0) , _xlfn.IFNA(INDEX('Mène 2'!$G$5:$G$34,MATCH($P33,'Mène 2'!$D$5:$D$34,0),1),0))&lt;&gt;13,SUM(_xlfn.IFNA(INDEX('Mène 3'!$F$5:$F$34,MATCH($P33,'Mène 3'!$B$5:$B$34,0),1),0) , _xlfn.IFNA(INDEX('Mène 3'!$G$5:$G$34,MATCH($P33,'Mène 3'!$D$5:$D$34,0),1),0))&lt;&gt;13 ),$P33,"")</f>
        <v/>
      </c>
      <c r="AD33" s="28" t="str">
        <f aca="true">IF(AND(Équipe!$B34&lt;&gt;0,'Mène 4'!AC33&lt;&gt;""),RAND(),"")</f>
        <v/>
      </c>
      <c r="AE33" s="28" t="str">
        <f aca="true">IF( AND(Équipe!$B34&lt;&gt;0,$AC33&lt;&gt;""),RANK($AD33,$AD$2:INDIRECT("$AD$"&amp;0+COUNTA($P$2:$P$61)))+MAX($AA$2:$AA$61),"")</f>
        <v/>
      </c>
    </row>
    <row r="34" customFormat="false" ht="18.55" hidden="false" customHeight="false" outlineLevel="0" collapsed="false">
      <c r="A34" s="33" t="n">
        <f aca="false">IF(ROW(A34)-4&lt;=Procédure!$K$3,ROW(A34)-4,IF(ROW(A34)-(QUOTIENT(ROW(A34)-4,Procédure!$K$3)*Procédure!$K$3)-4&lt;&gt;0,ROW(A34)-(QUOTIENT(ROW(A34)-4,Procédure!$K$3)*Procédure!$K$3)-4,ROW(A34)-(QUOTIENT(ROW(A34)-4,Procédure!$K$3)*Procédure!$K$3)-4+Procédure!$K$3))</f>
        <v>15</v>
      </c>
      <c r="B34" s="37"/>
      <c r="C34" s="38"/>
      <c r="D34" s="37"/>
      <c r="E34" s="38"/>
      <c r="F34" s="17"/>
      <c r="G34" s="17"/>
      <c r="P34" s="28" t="str">
        <f aca="false">IF(Équipe!$B35&lt;&gt;0,Équipe!$A35,"")</f>
        <v/>
      </c>
      <c r="Q34" s="28" t="str">
        <f aca="false">IF(AND(SUM(_xlfn.IFNA(INDEX('Mène 1'!$F$5:$F$34,MATCH($P34,'Mène 1'!$B$5:$B$34,0),1),0) , _xlfn.IFNA(INDEX('Mène 1'!$G$5:$G$34,MATCH($P34,'Mène 1'!$D$5:$D$34,0),1),0))=13,SUM(_xlfn.IFNA(INDEX('Mène 2'!$F$5:$F$34,MATCH($P34,'Mène 2'!$B$5:$B$34,0),1),0) , _xlfn.IFNA(INDEX('Mène 2'!$G$5:$G$34,MATCH($P34,'Mène 2'!$D$5:$D$34,0),1),0))=13, SUM(_xlfn.IFNA(INDEX('Mène 3'!$F$5:$F$34,MATCH($P34,'Mène 3'!$B$5:$B$34,0),1),0) , _xlfn.IFNA(INDEX('Mène 3'!$G$5:$G$34,MATCH($P34,'Mène 3'!$D$5:$D$34,0),1),0))=13),$P34,"")</f>
        <v/>
      </c>
      <c r="R34" s="28" t="str">
        <f aca="true">IF(AND(Équipe!$B35&lt;&gt;0,'Mène 4'!Q34&lt;&gt;""),RAND(),"")</f>
        <v/>
      </c>
      <c r="S34" s="28" t="str">
        <f aca="true">IF(AND(Équipe!$B35&lt;&gt;0,$Q34&lt;&gt;""),RANK($R34,$R$2:INDIRECT("$R$"&amp;0+COUNTA($P$2:$P$61))),"")</f>
        <v/>
      </c>
      <c r="U34" s="28" t="str">
        <f aca="false">IF(AND(_xlfn.XOR(SUM(_xlfn.IFNA(INDEX('Mène 1'!$F$5:$F$34,MATCH($P34,'Mène 1'!$B$5:$B$34,0),1),0) , _xlfn.IFNA(INDEX('Mène 1'!$G$5:$G$34,MATCH($P34,'Mène 1'!$D$5:$D$34,0),1),0))&lt;&gt;13,SUM(_xlfn.IFNA(INDEX('Mène 2'!$F$5:$F$34,MATCH($P34,'Mène 2'!$B$5:$B$34,0),1),0) , _xlfn.IFNA(INDEX('Mène 2'!$G$5:$G$34,MATCH($P34,'Mène 2'!$D$5:$D$34,0),1),0))&lt;&gt;13, SUM(_xlfn.IFNA(INDEX('Mène 3'!$F$5:$F$34,MATCH($P34,'Mène 3'!$B$5:$B$34,0),1),0) , _xlfn.IFNA(INDEX('Mène 3'!$G$5:$G$34,MATCH($P34,'Mène 3'!$D$5:$D$34,0),1),0))&lt;&gt;13),SUM(IF(Équipe!D35=13,1,0),IF(Équipe!G35=13,1,0),IF(Équipe!J35=13,1,0))&lt;&gt;0 ),$P34,"")</f>
        <v/>
      </c>
      <c r="V34" s="28" t="str">
        <f aca="true">IF(AND(Équipe!$B35&lt;&gt;0,'Mène 4'!U34&lt;&gt;""),RAND(),"")</f>
        <v/>
      </c>
      <c r="W34" s="28" t="str">
        <f aca="true">IF( AND(Équipe!$B35&lt;&gt;0,$U34&lt;&gt;""),RANK($V34,$V$2:INDIRECT("$V$"&amp;0+COUNTA($P$2:$P$61)))+MAX($S$2:$S$61),"")</f>
        <v/>
      </c>
      <c r="Y34" s="28" t="str">
        <f aca="false">IF(AND(_xlfn.XOR(SUM(_xlfn.IFNA(INDEX('Mène 1'!$F$5:$F$34,MATCH($P34,'Mène 1'!$B$5:$B$34,0),1),0) , _xlfn.IFNA(INDEX('Mène 1'!$G$5:$G$34,MATCH($P34,'Mène 1'!$D$5:$D$34,0),1),0))=13,SUM(_xlfn.IFNA(INDEX('Mène 2'!$F$5:$F$34,MATCH($P34,'Mène 2'!$B$5:$B$34,0),1),0) , _xlfn.IFNA(INDEX('Mène 2'!$G$5:$G$34,MATCH($P34,'Mène 2'!$D$5:$D$34,0),1),0))=13,SUM(_xlfn.IFNA(INDEX('Mène 3'!$F$5:$F$34,MATCH($P34,'Mène 3'!$B$5:$B$34,0),1),0) , _xlfn.IFNA(INDEX('Mène 3'!$G$5:$G$34,MATCH($P34,'Mène 3'!$D$5:$D$34,0),1),0))=13 ),Q34=""),$P34,"")</f>
        <v/>
      </c>
      <c r="Z34" s="28" t="str">
        <f aca="true">IF(AND(Équipe!$B35&lt;&gt;0,'Mène 4'!Y34&lt;&gt;""),RAND(),"")</f>
        <v/>
      </c>
      <c r="AA34" s="28" t="str">
        <f aca="true">IF( AND(Équipe!$B35&lt;&gt;0,$Y34&lt;&gt;""),RANK($Z34,$Z$2:INDIRECT("$Z$"&amp;0+COUNTA($P$2:$P$61)))+MAX($W$2:$W$61),"")</f>
        <v/>
      </c>
      <c r="AC34" s="28" t="str">
        <f aca="false">IF(AND(SUM(_xlfn.IFNA(INDEX('Mène 1'!$F$5:$F$34,MATCH($P34,'Mène 1'!$B$5:$B$34,0),1),0) , _xlfn.IFNA(INDEX('Mène 1'!$G$5:$G$34,MATCH($P34,'Mène 1'!$D$5:$D$34,0),1),0))&lt;&gt;13,SUM(_xlfn.IFNA(INDEX('Mène 2'!$F$5:$F$34,MATCH($P34,'Mène 2'!$B$5:$B$34,0),1),0) , _xlfn.IFNA(INDEX('Mène 2'!$G$5:$G$34,MATCH($P34,'Mène 2'!$D$5:$D$34,0),1),0))&lt;&gt;13,SUM(_xlfn.IFNA(INDEX('Mène 3'!$F$5:$F$34,MATCH($P34,'Mène 3'!$B$5:$B$34,0),1),0) , _xlfn.IFNA(INDEX('Mène 3'!$G$5:$G$34,MATCH($P34,'Mène 3'!$D$5:$D$34,0),1),0))&lt;&gt;13 ),$P34,"")</f>
        <v/>
      </c>
      <c r="AD34" s="28" t="str">
        <f aca="true">IF(AND(Équipe!$B35&lt;&gt;0,'Mène 4'!AC34&lt;&gt;""),RAND(),"")</f>
        <v/>
      </c>
      <c r="AE34" s="28" t="str">
        <f aca="true">IF( AND(Équipe!$B35&lt;&gt;0,$AC34&lt;&gt;""),RANK($AD34,$AD$2:INDIRECT("$AD$"&amp;0+COUNTA($P$2:$P$61)))+MAX($AA$2:$AA$61),"")</f>
        <v/>
      </c>
    </row>
    <row r="35" customFormat="false" ht="12.8" hidden="false" customHeight="false" outlineLevel="0" collapsed="false">
      <c r="P35" s="28" t="str">
        <f aca="false">IF(Équipe!$B36&lt;&gt;0,Équipe!$A36,"")</f>
        <v/>
      </c>
      <c r="Q35" s="28" t="str">
        <f aca="false">IF(AND(SUM(_xlfn.IFNA(INDEX('Mène 1'!$F$5:$F$34,MATCH($P35,'Mène 1'!$B$5:$B$34,0),1),0) , _xlfn.IFNA(INDEX('Mène 1'!$G$5:$G$34,MATCH($P35,'Mène 1'!$D$5:$D$34,0),1),0))=13,SUM(_xlfn.IFNA(INDEX('Mène 2'!$F$5:$F$34,MATCH($P35,'Mène 2'!$B$5:$B$34,0),1),0) , _xlfn.IFNA(INDEX('Mène 2'!$G$5:$G$34,MATCH($P35,'Mène 2'!$D$5:$D$34,0),1),0))=13, SUM(_xlfn.IFNA(INDEX('Mène 3'!$F$5:$F$34,MATCH($P35,'Mène 3'!$B$5:$B$34,0),1),0) , _xlfn.IFNA(INDEX('Mène 3'!$G$5:$G$34,MATCH($P35,'Mène 3'!$D$5:$D$34,0),1),0))=13),$P35,"")</f>
        <v/>
      </c>
      <c r="R35" s="28" t="str">
        <f aca="true">IF(AND(Équipe!$B36&lt;&gt;0,'Mène 4'!Q35&lt;&gt;""),RAND(),"")</f>
        <v/>
      </c>
      <c r="S35" s="28" t="str">
        <f aca="true">IF(AND(Équipe!$B36&lt;&gt;0,$Q35&lt;&gt;""),RANK($R35,$R$2:INDIRECT("$R$"&amp;0+COUNTA($P$2:$P$61))),"")</f>
        <v/>
      </c>
      <c r="U35" s="28" t="str">
        <f aca="false">IF(AND(_xlfn.XOR(SUM(_xlfn.IFNA(INDEX('Mène 1'!$F$5:$F$34,MATCH($P35,'Mène 1'!$B$5:$B$34,0),1),0) , _xlfn.IFNA(INDEX('Mène 1'!$G$5:$G$34,MATCH($P35,'Mène 1'!$D$5:$D$34,0),1),0))&lt;&gt;13,SUM(_xlfn.IFNA(INDEX('Mène 2'!$F$5:$F$34,MATCH($P35,'Mène 2'!$B$5:$B$34,0),1),0) , _xlfn.IFNA(INDEX('Mène 2'!$G$5:$G$34,MATCH($P35,'Mène 2'!$D$5:$D$34,0),1),0))&lt;&gt;13, SUM(_xlfn.IFNA(INDEX('Mène 3'!$F$5:$F$34,MATCH($P35,'Mène 3'!$B$5:$B$34,0),1),0) , _xlfn.IFNA(INDEX('Mène 3'!$G$5:$G$34,MATCH($P35,'Mène 3'!$D$5:$D$34,0),1),0))&lt;&gt;13),SUM(IF(Équipe!D36=13,1,0),IF(Équipe!G36=13,1,0),IF(Équipe!J36=13,1,0))&lt;&gt;0 ),$P35,"")</f>
        <v/>
      </c>
      <c r="V35" s="28" t="str">
        <f aca="true">IF(AND(Équipe!$B36&lt;&gt;0,'Mène 4'!U35&lt;&gt;""),RAND(),"")</f>
        <v/>
      </c>
      <c r="W35" s="28" t="str">
        <f aca="true">IF( AND(Équipe!$B36&lt;&gt;0,$U35&lt;&gt;""),RANK($V35,$V$2:INDIRECT("$V$"&amp;0+COUNTA($P$2:$P$61)))+MAX($S$2:$S$61),"")</f>
        <v/>
      </c>
      <c r="Y35" s="28" t="str">
        <f aca="false">IF(AND(_xlfn.XOR(SUM(_xlfn.IFNA(INDEX('Mène 1'!$F$5:$F$34,MATCH($P35,'Mène 1'!$B$5:$B$34,0),1),0) , _xlfn.IFNA(INDEX('Mène 1'!$G$5:$G$34,MATCH($P35,'Mène 1'!$D$5:$D$34,0),1),0))=13,SUM(_xlfn.IFNA(INDEX('Mène 2'!$F$5:$F$34,MATCH($P35,'Mène 2'!$B$5:$B$34,0),1),0) , _xlfn.IFNA(INDEX('Mène 2'!$G$5:$G$34,MATCH($P35,'Mène 2'!$D$5:$D$34,0),1),0))=13,SUM(_xlfn.IFNA(INDEX('Mène 3'!$F$5:$F$34,MATCH($P35,'Mène 3'!$B$5:$B$34,0),1),0) , _xlfn.IFNA(INDEX('Mène 3'!$G$5:$G$34,MATCH($P35,'Mène 3'!$D$5:$D$34,0),1),0))=13 ),Q35=""),$P35,"")</f>
        <v/>
      </c>
      <c r="Z35" s="28" t="str">
        <f aca="true">IF(AND(Équipe!$B36&lt;&gt;0,'Mène 4'!Y35&lt;&gt;""),RAND(),"")</f>
        <v/>
      </c>
      <c r="AA35" s="28" t="str">
        <f aca="true">IF( AND(Équipe!$B36&lt;&gt;0,$Y35&lt;&gt;""),RANK($Z35,$Z$2:INDIRECT("$Z$"&amp;0+COUNTA($P$2:$P$61)))+MAX($W$2:$W$61),"")</f>
        <v/>
      </c>
      <c r="AC35" s="28" t="str">
        <f aca="false">IF(AND(SUM(_xlfn.IFNA(INDEX('Mène 1'!$F$5:$F$34,MATCH($P35,'Mène 1'!$B$5:$B$34,0),1),0) , _xlfn.IFNA(INDEX('Mène 1'!$G$5:$G$34,MATCH($P35,'Mène 1'!$D$5:$D$34,0),1),0))&lt;&gt;13,SUM(_xlfn.IFNA(INDEX('Mène 2'!$F$5:$F$34,MATCH($P35,'Mène 2'!$B$5:$B$34,0),1),0) , _xlfn.IFNA(INDEX('Mène 2'!$G$5:$G$34,MATCH($P35,'Mène 2'!$D$5:$D$34,0),1),0))&lt;&gt;13,SUM(_xlfn.IFNA(INDEX('Mène 3'!$F$5:$F$34,MATCH($P35,'Mène 3'!$B$5:$B$34,0),1),0) , _xlfn.IFNA(INDEX('Mène 3'!$G$5:$G$34,MATCH($P35,'Mène 3'!$D$5:$D$34,0),1),0))&lt;&gt;13 ),$P35,"")</f>
        <v/>
      </c>
      <c r="AD35" s="28" t="str">
        <f aca="true">IF(AND(Équipe!$B36&lt;&gt;0,'Mène 4'!AC35&lt;&gt;""),RAND(),"")</f>
        <v/>
      </c>
      <c r="AE35" s="28" t="str">
        <f aca="true">IF( AND(Équipe!$B36&lt;&gt;0,$AC35&lt;&gt;""),RANK($AD35,$AD$2:INDIRECT("$AD$"&amp;0+COUNTA($P$2:$P$61)))+MAX($AA$2:$AA$61),"")</f>
        <v/>
      </c>
    </row>
    <row r="36" customFormat="false" ht="12.8" hidden="false" customHeight="false" outlineLevel="0" collapsed="false">
      <c r="P36" s="28" t="str">
        <f aca="false">IF(Équipe!$B37&lt;&gt;0,Équipe!$A37,"")</f>
        <v/>
      </c>
      <c r="Q36" s="28" t="str">
        <f aca="false">IF(AND(SUM(_xlfn.IFNA(INDEX('Mène 1'!$F$5:$F$34,MATCH($P36,'Mène 1'!$B$5:$B$34,0),1),0) , _xlfn.IFNA(INDEX('Mène 1'!$G$5:$G$34,MATCH($P36,'Mène 1'!$D$5:$D$34,0),1),0))=13,SUM(_xlfn.IFNA(INDEX('Mène 2'!$F$5:$F$34,MATCH($P36,'Mène 2'!$B$5:$B$34,0),1),0) , _xlfn.IFNA(INDEX('Mène 2'!$G$5:$G$34,MATCH($P36,'Mène 2'!$D$5:$D$34,0),1),0))=13, SUM(_xlfn.IFNA(INDEX('Mène 3'!$F$5:$F$34,MATCH($P36,'Mène 3'!$B$5:$B$34,0),1),0) , _xlfn.IFNA(INDEX('Mène 3'!$G$5:$G$34,MATCH($P36,'Mène 3'!$D$5:$D$34,0),1),0))=13),$P36,"")</f>
        <v/>
      </c>
      <c r="R36" s="28" t="str">
        <f aca="true">IF(AND(Équipe!$B37&lt;&gt;0,'Mène 4'!Q36&lt;&gt;""),RAND(),"")</f>
        <v/>
      </c>
      <c r="S36" s="28" t="str">
        <f aca="true">IF(AND(Équipe!$B37&lt;&gt;0,$Q36&lt;&gt;""),RANK($R36,$R$2:INDIRECT("$R$"&amp;0+COUNTA($P$2:$P$61))),"")</f>
        <v/>
      </c>
      <c r="U36" s="28" t="str">
        <f aca="false">IF(AND(_xlfn.XOR(SUM(_xlfn.IFNA(INDEX('Mène 1'!$F$5:$F$34,MATCH($P36,'Mène 1'!$B$5:$B$34,0),1),0) , _xlfn.IFNA(INDEX('Mène 1'!$G$5:$G$34,MATCH($P36,'Mène 1'!$D$5:$D$34,0),1),0))&lt;&gt;13,SUM(_xlfn.IFNA(INDEX('Mène 2'!$F$5:$F$34,MATCH($P36,'Mène 2'!$B$5:$B$34,0),1),0) , _xlfn.IFNA(INDEX('Mène 2'!$G$5:$G$34,MATCH($P36,'Mène 2'!$D$5:$D$34,0),1),0))&lt;&gt;13, SUM(_xlfn.IFNA(INDEX('Mène 3'!$F$5:$F$34,MATCH($P36,'Mène 3'!$B$5:$B$34,0),1),0) , _xlfn.IFNA(INDEX('Mène 3'!$G$5:$G$34,MATCH($P36,'Mène 3'!$D$5:$D$34,0),1),0))&lt;&gt;13),SUM(IF(Équipe!D37=13,1,0),IF(Équipe!G37=13,1,0),IF(Équipe!J37=13,1,0))&lt;&gt;0 ),$P36,"")</f>
        <v/>
      </c>
      <c r="V36" s="28" t="str">
        <f aca="true">IF(AND(Équipe!$B37&lt;&gt;0,'Mène 4'!U36&lt;&gt;""),RAND(),"")</f>
        <v/>
      </c>
      <c r="W36" s="28" t="str">
        <f aca="true">IF( AND(Équipe!$B37&lt;&gt;0,$U36&lt;&gt;""),RANK($V36,$V$2:INDIRECT("$V$"&amp;0+COUNTA($P$2:$P$61)))+MAX($S$2:$S$61),"")</f>
        <v/>
      </c>
      <c r="Y36" s="28" t="str">
        <f aca="false">IF(AND(_xlfn.XOR(SUM(_xlfn.IFNA(INDEX('Mène 1'!$F$5:$F$34,MATCH($P36,'Mène 1'!$B$5:$B$34,0),1),0) , _xlfn.IFNA(INDEX('Mène 1'!$G$5:$G$34,MATCH($P36,'Mène 1'!$D$5:$D$34,0),1),0))=13,SUM(_xlfn.IFNA(INDEX('Mène 2'!$F$5:$F$34,MATCH($P36,'Mène 2'!$B$5:$B$34,0),1),0) , _xlfn.IFNA(INDEX('Mène 2'!$G$5:$G$34,MATCH($P36,'Mène 2'!$D$5:$D$34,0),1),0))=13,SUM(_xlfn.IFNA(INDEX('Mène 3'!$F$5:$F$34,MATCH($P36,'Mène 3'!$B$5:$B$34,0),1),0) , _xlfn.IFNA(INDEX('Mène 3'!$G$5:$G$34,MATCH($P36,'Mène 3'!$D$5:$D$34,0),1),0))=13 ),Q36=""),$P36,"")</f>
        <v/>
      </c>
      <c r="Z36" s="28" t="str">
        <f aca="true">IF(AND(Équipe!$B37&lt;&gt;0,'Mène 4'!Y36&lt;&gt;""),RAND(),"")</f>
        <v/>
      </c>
      <c r="AA36" s="28" t="str">
        <f aca="true">IF( AND(Équipe!$B37&lt;&gt;0,$Y36&lt;&gt;""),RANK($Z36,$Z$2:INDIRECT("$Z$"&amp;0+COUNTA($P$2:$P$61)))+MAX($W$2:$W$61),"")</f>
        <v/>
      </c>
      <c r="AC36" s="28" t="str">
        <f aca="false">IF(AND(SUM(_xlfn.IFNA(INDEX('Mène 1'!$F$5:$F$34,MATCH($P36,'Mène 1'!$B$5:$B$34,0),1),0) , _xlfn.IFNA(INDEX('Mène 1'!$G$5:$G$34,MATCH($P36,'Mène 1'!$D$5:$D$34,0),1),0))&lt;&gt;13,SUM(_xlfn.IFNA(INDEX('Mène 2'!$F$5:$F$34,MATCH($P36,'Mène 2'!$B$5:$B$34,0),1),0) , _xlfn.IFNA(INDEX('Mène 2'!$G$5:$G$34,MATCH($P36,'Mène 2'!$D$5:$D$34,0),1),0))&lt;&gt;13,SUM(_xlfn.IFNA(INDEX('Mène 3'!$F$5:$F$34,MATCH($P36,'Mène 3'!$B$5:$B$34,0),1),0) , _xlfn.IFNA(INDEX('Mène 3'!$G$5:$G$34,MATCH($P36,'Mène 3'!$D$5:$D$34,0),1),0))&lt;&gt;13 ),$P36,"")</f>
        <v/>
      </c>
      <c r="AD36" s="28" t="str">
        <f aca="true">IF(AND(Équipe!$B37&lt;&gt;0,'Mène 4'!AC36&lt;&gt;""),RAND(),"")</f>
        <v/>
      </c>
      <c r="AE36" s="28" t="str">
        <f aca="true">IF( AND(Équipe!$B37&lt;&gt;0,$AC36&lt;&gt;""),RANK($AD36,$AD$2:INDIRECT("$AD$"&amp;0+COUNTA($P$2:$P$61)))+MAX($AA$2:$AA$61),"")</f>
        <v/>
      </c>
    </row>
    <row r="37" customFormat="false" ht="12.8" hidden="false" customHeight="false" outlineLevel="0" collapsed="false">
      <c r="P37" s="28" t="str">
        <f aca="false">IF(Équipe!$B38&lt;&gt;0,Équipe!$A38,"")</f>
        <v/>
      </c>
      <c r="Q37" s="28" t="str">
        <f aca="false">IF(AND(SUM(_xlfn.IFNA(INDEX('Mène 1'!$F$5:$F$34,MATCH($P37,'Mène 1'!$B$5:$B$34,0),1),0) , _xlfn.IFNA(INDEX('Mène 1'!$G$5:$G$34,MATCH($P37,'Mène 1'!$D$5:$D$34,0),1),0))=13,SUM(_xlfn.IFNA(INDEX('Mène 2'!$F$5:$F$34,MATCH($P37,'Mène 2'!$B$5:$B$34,0),1),0) , _xlfn.IFNA(INDEX('Mène 2'!$G$5:$G$34,MATCH($P37,'Mène 2'!$D$5:$D$34,0),1),0))=13, SUM(_xlfn.IFNA(INDEX('Mène 3'!$F$5:$F$34,MATCH($P37,'Mène 3'!$B$5:$B$34,0),1),0) , _xlfn.IFNA(INDEX('Mène 3'!$G$5:$G$34,MATCH($P37,'Mène 3'!$D$5:$D$34,0),1),0))=13),$P37,"")</f>
        <v/>
      </c>
      <c r="R37" s="28" t="str">
        <f aca="true">IF(AND(Équipe!$B38&lt;&gt;0,'Mène 4'!Q37&lt;&gt;""),RAND(),"")</f>
        <v/>
      </c>
      <c r="S37" s="28" t="str">
        <f aca="true">IF(AND(Équipe!$B38&lt;&gt;0,$Q37&lt;&gt;""),RANK($R37,$R$2:INDIRECT("$R$"&amp;0+COUNTA($P$2:$P$61))),"")</f>
        <v/>
      </c>
      <c r="U37" s="28" t="str">
        <f aca="false">IF(AND(_xlfn.XOR(SUM(_xlfn.IFNA(INDEX('Mène 1'!$F$5:$F$34,MATCH($P37,'Mène 1'!$B$5:$B$34,0),1),0) , _xlfn.IFNA(INDEX('Mène 1'!$G$5:$G$34,MATCH($P37,'Mène 1'!$D$5:$D$34,0),1),0))&lt;&gt;13,SUM(_xlfn.IFNA(INDEX('Mène 2'!$F$5:$F$34,MATCH($P37,'Mène 2'!$B$5:$B$34,0),1),0) , _xlfn.IFNA(INDEX('Mène 2'!$G$5:$G$34,MATCH($P37,'Mène 2'!$D$5:$D$34,0),1),0))&lt;&gt;13, SUM(_xlfn.IFNA(INDEX('Mène 3'!$F$5:$F$34,MATCH($P37,'Mène 3'!$B$5:$B$34,0),1),0) , _xlfn.IFNA(INDEX('Mène 3'!$G$5:$G$34,MATCH($P37,'Mène 3'!$D$5:$D$34,0),1),0))&lt;&gt;13),SUM(IF(Équipe!D38=13,1,0),IF(Équipe!G38=13,1,0),IF(Équipe!J38=13,1,0))&lt;&gt;0 ),$P37,"")</f>
        <v/>
      </c>
      <c r="V37" s="28" t="str">
        <f aca="true">IF(AND(Équipe!$B38&lt;&gt;0,'Mène 4'!U37&lt;&gt;""),RAND(),"")</f>
        <v/>
      </c>
      <c r="W37" s="28" t="str">
        <f aca="true">IF( AND(Équipe!$B38&lt;&gt;0,$U37&lt;&gt;""),RANK($V37,$V$2:INDIRECT("$V$"&amp;0+COUNTA($P$2:$P$61)))+MAX($S$2:$S$61),"")</f>
        <v/>
      </c>
      <c r="Y37" s="28" t="str">
        <f aca="false">IF(AND(_xlfn.XOR(SUM(_xlfn.IFNA(INDEX('Mène 1'!$F$5:$F$34,MATCH($P37,'Mène 1'!$B$5:$B$34,0),1),0) , _xlfn.IFNA(INDEX('Mène 1'!$G$5:$G$34,MATCH($P37,'Mène 1'!$D$5:$D$34,0),1),0))=13,SUM(_xlfn.IFNA(INDEX('Mène 2'!$F$5:$F$34,MATCH($P37,'Mène 2'!$B$5:$B$34,0),1),0) , _xlfn.IFNA(INDEX('Mène 2'!$G$5:$G$34,MATCH($P37,'Mène 2'!$D$5:$D$34,0),1),0))=13,SUM(_xlfn.IFNA(INDEX('Mène 3'!$F$5:$F$34,MATCH($P37,'Mène 3'!$B$5:$B$34,0),1),0) , _xlfn.IFNA(INDEX('Mène 3'!$G$5:$G$34,MATCH($P37,'Mène 3'!$D$5:$D$34,0),1),0))=13 ),Q37=""),$P37,"")</f>
        <v/>
      </c>
      <c r="Z37" s="28" t="str">
        <f aca="true">IF(AND(Équipe!$B38&lt;&gt;0,'Mène 4'!Y37&lt;&gt;""),RAND(),"")</f>
        <v/>
      </c>
      <c r="AA37" s="28" t="str">
        <f aca="true">IF( AND(Équipe!$B38&lt;&gt;0,$Y37&lt;&gt;""),RANK($Z37,$Z$2:INDIRECT("$Z$"&amp;0+COUNTA($P$2:$P$61)))+MAX($W$2:$W$61),"")</f>
        <v/>
      </c>
      <c r="AC37" s="28" t="str">
        <f aca="false">IF(AND(SUM(_xlfn.IFNA(INDEX('Mène 1'!$F$5:$F$34,MATCH($P37,'Mène 1'!$B$5:$B$34,0),1),0) , _xlfn.IFNA(INDEX('Mène 1'!$G$5:$G$34,MATCH($P37,'Mène 1'!$D$5:$D$34,0),1),0))&lt;&gt;13,SUM(_xlfn.IFNA(INDEX('Mène 2'!$F$5:$F$34,MATCH($P37,'Mène 2'!$B$5:$B$34,0),1),0) , _xlfn.IFNA(INDEX('Mène 2'!$G$5:$G$34,MATCH($P37,'Mène 2'!$D$5:$D$34,0),1),0))&lt;&gt;13,SUM(_xlfn.IFNA(INDEX('Mène 3'!$F$5:$F$34,MATCH($P37,'Mène 3'!$B$5:$B$34,0),1),0) , _xlfn.IFNA(INDEX('Mène 3'!$G$5:$G$34,MATCH($P37,'Mène 3'!$D$5:$D$34,0),1),0))&lt;&gt;13 ),$P37,"")</f>
        <v/>
      </c>
      <c r="AD37" s="28" t="str">
        <f aca="true">IF(AND(Équipe!$B38&lt;&gt;0,'Mène 4'!AC37&lt;&gt;""),RAND(),"")</f>
        <v/>
      </c>
      <c r="AE37" s="28" t="str">
        <f aca="true">IF( AND(Équipe!$B38&lt;&gt;0,$AC37&lt;&gt;""),RANK($AD37,$AD$2:INDIRECT("$AD$"&amp;0+COUNTA($P$2:$P$61)))+MAX($AA$2:$AA$61),"")</f>
        <v/>
      </c>
    </row>
    <row r="38" customFormat="false" ht="12.8" hidden="false" customHeight="false" outlineLevel="0" collapsed="false">
      <c r="P38" s="28" t="str">
        <f aca="false">IF(Équipe!$B39&lt;&gt;0,Équipe!$A39,"")</f>
        <v/>
      </c>
      <c r="Q38" s="28" t="str">
        <f aca="false">IF(AND(SUM(_xlfn.IFNA(INDEX('Mène 1'!$F$5:$F$34,MATCH($P38,'Mène 1'!$B$5:$B$34,0),1),0) , _xlfn.IFNA(INDEX('Mène 1'!$G$5:$G$34,MATCH($P38,'Mène 1'!$D$5:$D$34,0),1),0))=13,SUM(_xlfn.IFNA(INDEX('Mène 2'!$F$5:$F$34,MATCH($P38,'Mène 2'!$B$5:$B$34,0),1),0) , _xlfn.IFNA(INDEX('Mène 2'!$G$5:$G$34,MATCH($P38,'Mène 2'!$D$5:$D$34,0),1),0))=13, SUM(_xlfn.IFNA(INDEX('Mène 3'!$F$5:$F$34,MATCH($P38,'Mène 3'!$B$5:$B$34,0),1),0) , _xlfn.IFNA(INDEX('Mène 3'!$G$5:$G$34,MATCH($P38,'Mène 3'!$D$5:$D$34,0),1),0))=13),$P38,"")</f>
        <v/>
      </c>
      <c r="R38" s="28" t="str">
        <f aca="true">IF(AND(Équipe!$B39&lt;&gt;0,'Mène 4'!Q38&lt;&gt;""),RAND(),"")</f>
        <v/>
      </c>
      <c r="S38" s="28" t="str">
        <f aca="true">IF(AND(Équipe!$B39&lt;&gt;0,$Q38&lt;&gt;""),RANK($R38,$R$2:INDIRECT("$R$"&amp;0+COUNTA($P$2:$P$61))),"")</f>
        <v/>
      </c>
      <c r="U38" s="28" t="str">
        <f aca="false">IF(AND(_xlfn.XOR(SUM(_xlfn.IFNA(INDEX('Mène 1'!$F$5:$F$34,MATCH($P38,'Mène 1'!$B$5:$B$34,0),1),0) , _xlfn.IFNA(INDEX('Mène 1'!$G$5:$G$34,MATCH($P38,'Mène 1'!$D$5:$D$34,0),1),0))&lt;&gt;13,SUM(_xlfn.IFNA(INDEX('Mène 2'!$F$5:$F$34,MATCH($P38,'Mène 2'!$B$5:$B$34,0),1),0) , _xlfn.IFNA(INDEX('Mène 2'!$G$5:$G$34,MATCH($P38,'Mène 2'!$D$5:$D$34,0),1),0))&lt;&gt;13, SUM(_xlfn.IFNA(INDEX('Mène 3'!$F$5:$F$34,MATCH($P38,'Mène 3'!$B$5:$B$34,0),1),0) , _xlfn.IFNA(INDEX('Mène 3'!$G$5:$G$34,MATCH($P38,'Mène 3'!$D$5:$D$34,0),1),0))&lt;&gt;13),SUM(IF(Équipe!D39=13,1,0),IF(Équipe!G39=13,1,0),IF(Équipe!J39=13,1,0))&lt;&gt;0 ),$P38,"")</f>
        <v/>
      </c>
      <c r="V38" s="28" t="str">
        <f aca="true">IF(AND(Équipe!$B39&lt;&gt;0,'Mène 4'!U38&lt;&gt;""),RAND(),"")</f>
        <v/>
      </c>
      <c r="W38" s="28" t="str">
        <f aca="true">IF( AND(Équipe!$B39&lt;&gt;0,$U38&lt;&gt;""),RANK($V38,$V$2:INDIRECT("$V$"&amp;0+COUNTA($P$2:$P$61)))+MAX($S$2:$S$61),"")</f>
        <v/>
      </c>
      <c r="Y38" s="28" t="str">
        <f aca="false">IF(AND(_xlfn.XOR(SUM(_xlfn.IFNA(INDEX('Mène 1'!$F$5:$F$34,MATCH($P38,'Mène 1'!$B$5:$B$34,0),1),0) , _xlfn.IFNA(INDEX('Mène 1'!$G$5:$G$34,MATCH($P38,'Mène 1'!$D$5:$D$34,0),1),0))=13,SUM(_xlfn.IFNA(INDEX('Mène 2'!$F$5:$F$34,MATCH($P38,'Mène 2'!$B$5:$B$34,0),1),0) , _xlfn.IFNA(INDEX('Mène 2'!$G$5:$G$34,MATCH($P38,'Mène 2'!$D$5:$D$34,0),1),0))=13,SUM(_xlfn.IFNA(INDEX('Mène 3'!$F$5:$F$34,MATCH($P38,'Mène 3'!$B$5:$B$34,0),1),0) , _xlfn.IFNA(INDEX('Mène 3'!$G$5:$G$34,MATCH($P38,'Mène 3'!$D$5:$D$34,0),1),0))=13 ),Q38=""),$P38,"")</f>
        <v/>
      </c>
      <c r="Z38" s="28" t="str">
        <f aca="true">IF(AND(Équipe!$B39&lt;&gt;0,'Mène 4'!Y38&lt;&gt;""),RAND(),"")</f>
        <v/>
      </c>
      <c r="AA38" s="28" t="str">
        <f aca="true">IF( AND(Équipe!$B39&lt;&gt;0,$Y38&lt;&gt;""),RANK($Z38,$Z$2:INDIRECT("$Z$"&amp;0+COUNTA($P$2:$P$61)))+MAX($W$2:$W$61),"")</f>
        <v/>
      </c>
      <c r="AC38" s="28" t="str">
        <f aca="false">IF(AND(SUM(_xlfn.IFNA(INDEX('Mène 1'!$F$5:$F$34,MATCH($P38,'Mène 1'!$B$5:$B$34,0),1),0) , _xlfn.IFNA(INDEX('Mène 1'!$G$5:$G$34,MATCH($P38,'Mène 1'!$D$5:$D$34,0),1),0))&lt;&gt;13,SUM(_xlfn.IFNA(INDEX('Mène 2'!$F$5:$F$34,MATCH($P38,'Mène 2'!$B$5:$B$34,0),1),0) , _xlfn.IFNA(INDEX('Mène 2'!$G$5:$G$34,MATCH($P38,'Mène 2'!$D$5:$D$34,0),1),0))&lt;&gt;13,SUM(_xlfn.IFNA(INDEX('Mène 3'!$F$5:$F$34,MATCH($P38,'Mène 3'!$B$5:$B$34,0),1),0) , _xlfn.IFNA(INDEX('Mène 3'!$G$5:$G$34,MATCH($P38,'Mène 3'!$D$5:$D$34,0),1),0))&lt;&gt;13 ),$P38,"")</f>
        <v/>
      </c>
      <c r="AD38" s="28" t="str">
        <f aca="true">IF(AND(Équipe!$B39&lt;&gt;0,'Mène 4'!AC38&lt;&gt;""),RAND(),"")</f>
        <v/>
      </c>
      <c r="AE38" s="28" t="str">
        <f aca="true">IF( AND(Équipe!$B39&lt;&gt;0,$AC38&lt;&gt;""),RANK($AD38,$AD$2:INDIRECT("$AD$"&amp;0+COUNTA($P$2:$P$61)))+MAX($AA$2:$AA$61),"")</f>
        <v/>
      </c>
    </row>
    <row r="39" customFormat="false" ht="12.8" hidden="false" customHeight="false" outlineLevel="0" collapsed="false">
      <c r="P39" s="28" t="str">
        <f aca="false">IF(Équipe!$B40&lt;&gt;0,Équipe!$A40,"")</f>
        <v/>
      </c>
      <c r="Q39" s="28" t="str">
        <f aca="false">IF(AND(SUM(_xlfn.IFNA(INDEX('Mène 1'!$F$5:$F$34,MATCH($P39,'Mène 1'!$B$5:$B$34,0),1),0) , _xlfn.IFNA(INDEX('Mène 1'!$G$5:$G$34,MATCH($P39,'Mène 1'!$D$5:$D$34,0),1),0))=13,SUM(_xlfn.IFNA(INDEX('Mène 2'!$F$5:$F$34,MATCH($P39,'Mène 2'!$B$5:$B$34,0),1),0) , _xlfn.IFNA(INDEX('Mène 2'!$G$5:$G$34,MATCH($P39,'Mène 2'!$D$5:$D$34,0),1),0))=13, SUM(_xlfn.IFNA(INDEX('Mène 3'!$F$5:$F$34,MATCH($P39,'Mène 3'!$B$5:$B$34,0),1),0) , _xlfn.IFNA(INDEX('Mène 3'!$G$5:$G$34,MATCH($P39,'Mène 3'!$D$5:$D$34,0),1),0))=13),$P39,"")</f>
        <v/>
      </c>
      <c r="R39" s="28" t="str">
        <f aca="true">IF(AND(Équipe!$B40&lt;&gt;0,'Mène 4'!Q39&lt;&gt;""),RAND(),"")</f>
        <v/>
      </c>
      <c r="S39" s="28" t="str">
        <f aca="true">IF(AND(Équipe!$B40&lt;&gt;0,$Q39&lt;&gt;""),RANK($R39,$R$2:INDIRECT("$R$"&amp;0+COUNTA($P$2:$P$61))),"")</f>
        <v/>
      </c>
      <c r="U39" s="28" t="str">
        <f aca="false">IF(AND(_xlfn.XOR(SUM(_xlfn.IFNA(INDEX('Mène 1'!$F$5:$F$34,MATCH($P39,'Mène 1'!$B$5:$B$34,0),1),0) , _xlfn.IFNA(INDEX('Mène 1'!$G$5:$G$34,MATCH($P39,'Mène 1'!$D$5:$D$34,0),1),0))&lt;&gt;13,SUM(_xlfn.IFNA(INDEX('Mène 2'!$F$5:$F$34,MATCH($P39,'Mène 2'!$B$5:$B$34,0),1),0) , _xlfn.IFNA(INDEX('Mène 2'!$G$5:$G$34,MATCH($P39,'Mène 2'!$D$5:$D$34,0),1),0))&lt;&gt;13, SUM(_xlfn.IFNA(INDEX('Mène 3'!$F$5:$F$34,MATCH($P39,'Mène 3'!$B$5:$B$34,0),1),0) , _xlfn.IFNA(INDEX('Mène 3'!$G$5:$G$34,MATCH($P39,'Mène 3'!$D$5:$D$34,0),1),0))&lt;&gt;13),SUM(IF(Équipe!D40=13,1,0),IF(Équipe!G40=13,1,0),IF(Équipe!J40=13,1,0))&lt;&gt;0 ),$P39,"")</f>
        <v/>
      </c>
      <c r="V39" s="28" t="str">
        <f aca="true">IF(AND(Équipe!$B40&lt;&gt;0,'Mène 4'!U39&lt;&gt;""),RAND(),"")</f>
        <v/>
      </c>
      <c r="W39" s="28" t="str">
        <f aca="true">IF( AND(Équipe!$B40&lt;&gt;0,$U39&lt;&gt;""),RANK($V39,$V$2:INDIRECT("$V$"&amp;0+COUNTA($P$2:$P$61)))+MAX($S$2:$S$61),"")</f>
        <v/>
      </c>
      <c r="Y39" s="28" t="str">
        <f aca="false">IF(AND(_xlfn.XOR(SUM(_xlfn.IFNA(INDEX('Mène 1'!$F$5:$F$34,MATCH($P39,'Mène 1'!$B$5:$B$34,0),1),0) , _xlfn.IFNA(INDEX('Mène 1'!$G$5:$G$34,MATCH($P39,'Mène 1'!$D$5:$D$34,0),1),0))=13,SUM(_xlfn.IFNA(INDEX('Mène 2'!$F$5:$F$34,MATCH($P39,'Mène 2'!$B$5:$B$34,0),1),0) , _xlfn.IFNA(INDEX('Mène 2'!$G$5:$G$34,MATCH($P39,'Mène 2'!$D$5:$D$34,0),1),0))=13,SUM(_xlfn.IFNA(INDEX('Mène 3'!$F$5:$F$34,MATCH($P39,'Mène 3'!$B$5:$B$34,0),1),0) , _xlfn.IFNA(INDEX('Mène 3'!$G$5:$G$34,MATCH($P39,'Mène 3'!$D$5:$D$34,0),1),0))=13 ),Q39=""),$P39,"")</f>
        <v/>
      </c>
      <c r="Z39" s="28" t="str">
        <f aca="true">IF(AND(Équipe!$B40&lt;&gt;0,'Mène 4'!Y39&lt;&gt;""),RAND(),"")</f>
        <v/>
      </c>
      <c r="AA39" s="28" t="str">
        <f aca="true">IF( AND(Équipe!$B40&lt;&gt;0,$Y39&lt;&gt;""),RANK($Z39,$Z$2:INDIRECT("$Z$"&amp;0+COUNTA($P$2:$P$61)))+MAX($W$2:$W$61),"")</f>
        <v/>
      </c>
      <c r="AC39" s="28" t="str">
        <f aca="false">IF(AND(SUM(_xlfn.IFNA(INDEX('Mène 1'!$F$5:$F$34,MATCH($P39,'Mène 1'!$B$5:$B$34,0),1),0) , _xlfn.IFNA(INDEX('Mène 1'!$G$5:$G$34,MATCH($P39,'Mène 1'!$D$5:$D$34,0),1),0))&lt;&gt;13,SUM(_xlfn.IFNA(INDEX('Mène 2'!$F$5:$F$34,MATCH($P39,'Mène 2'!$B$5:$B$34,0),1),0) , _xlfn.IFNA(INDEX('Mène 2'!$G$5:$G$34,MATCH($P39,'Mène 2'!$D$5:$D$34,0),1),0))&lt;&gt;13,SUM(_xlfn.IFNA(INDEX('Mène 3'!$F$5:$F$34,MATCH($P39,'Mène 3'!$B$5:$B$34,0),1),0) , _xlfn.IFNA(INDEX('Mène 3'!$G$5:$G$34,MATCH($P39,'Mène 3'!$D$5:$D$34,0),1),0))&lt;&gt;13 ),$P39,"")</f>
        <v/>
      </c>
      <c r="AD39" s="28" t="str">
        <f aca="true">IF(AND(Équipe!$B40&lt;&gt;0,'Mène 4'!AC39&lt;&gt;""),RAND(),"")</f>
        <v/>
      </c>
      <c r="AE39" s="28" t="str">
        <f aca="true">IF( AND(Équipe!$B40&lt;&gt;0,$AC39&lt;&gt;""),RANK($AD39,$AD$2:INDIRECT("$AD$"&amp;0+COUNTA($P$2:$P$61)))+MAX($AA$2:$AA$61),"")</f>
        <v/>
      </c>
    </row>
    <row r="40" customFormat="false" ht="12.8" hidden="false" customHeight="false" outlineLevel="0" collapsed="false">
      <c r="P40" s="28" t="str">
        <f aca="false">IF(Équipe!$B41&lt;&gt;0,Équipe!$A41,"")</f>
        <v/>
      </c>
      <c r="Q40" s="28" t="str">
        <f aca="false">IF(AND(SUM(_xlfn.IFNA(INDEX('Mène 1'!$F$5:$F$34,MATCH($P40,'Mène 1'!$B$5:$B$34,0),1),0) , _xlfn.IFNA(INDEX('Mène 1'!$G$5:$G$34,MATCH($P40,'Mène 1'!$D$5:$D$34,0),1),0))=13,SUM(_xlfn.IFNA(INDEX('Mène 2'!$F$5:$F$34,MATCH($P40,'Mène 2'!$B$5:$B$34,0),1),0) , _xlfn.IFNA(INDEX('Mène 2'!$G$5:$G$34,MATCH($P40,'Mène 2'!$D$5:$D$34,0),1),0))=13, SUM(_xlfn.IFNA(INDEX('Mène 3'!$F$5:$F$34,MATCH($P40,'Mène 3'!$B$5:$B$34,0),1),0) , _xlfn.IFNA(INDEX('Mène 3'!$G$5:$G$34,MATCH($P40,'Mène 3'!$D$5:$D$34,0),1),0))=13),$P40,"")</f>
        <v/>
      </c>
      <c r="R40" s="28" t="str">
        <f aca="true">IF(AND(Équipe!$B41&lt;&gt;0,'Mène 4'!Q40&lt;&gt;""),RAND(),"")</f>
        <v/>
      </c>
      <c r="S40" s="28" t="str">
        <f aca="true">IF(AND(Équipe!$B41&lt;&gt;0,$Q40&lt;&gt;""),RANK($R40,$R$2:INDIRECT("$R$"&amp;0+COUNTA($P$2:$P$61))),"")</f>
        <v/>
      </c>
      <c r="U40" s="28" t="str">
        <f aca="false">IF(AND(_xlfn.XOR(SUM(_xlfn.IFNA(INDEX('Mène 1'!$F$5:$F$34,MATCH($P40,'Mène 1'!$B$5:$B$34,0),1),0) , _xlfn.IFNA(INDEX('Mène 1'!$G$5:$G$34,MATCH($P40,'Mène 1'!$D$5:$D$34,0),1),0))&lt;&gt;13,SUM(_xlfn.IFNA(INDEX('Mène 2'!$F$5:$F$34,MATCH($P40,'Mène 2'!$B$5:$B$34,0),1),0) , _xlfn.IFNA(INDEX('Mène 2'!$G$5:$G$34,MATCH($P40,'Mène 2'!$D$5:$D$34,0),1),0))&lt;&gt;13, SUM(_xlfn.IFNA(INDEX('Mène 3'!$F$5:$F$34,MATCH($P40,'Mène 3'!$B$5:$B$34,0),1),0) , _xlfn.IFNA(INDEX('Mène 3'!$G$5:$G$34,MATCH($P40,'Mène 3'!$D$5:$D$34,0),1),0))&lt;&gt;13),SUM(IF(Équipe!D41=13,1,0),IF(Équipe!G41=13,1,0),IF(Équipe!J41=13,1,0))&lt;&gt;0 ),$P40,"")</f>
        <v/>
      </c>
      <c r="V40" s="28" t="str">
        <f aca="true">IF(AND(Équipe!$B41&lt;&gt;0,'Mène 4'!U40&lt;&gt;""),RAND(),"")</f>
        <v/>
      </c>
      <c r="W40" s="28" t="str">
        <f aca="true">IF( AND(Équipe!$B41&lt;&gt;0,$U40&lt;&gt;""),RANK($V40,$V$2:INDIRECT("$V$"&amp;0+COUNTA($P$2:$P$61)))+MAX($S$2:$S$61),"")</f>
        <v/>
      </c>
      <c r="Y40" s="28" t="str">
        <f aca="false">IF(AND(_xlfn.XOR(SUM(_xlfn.IFNA(INDEX('Mène 1'!$F$5:$F$34,MATCH($P40,'Mène 1'!$B$5:$B$34,0),1),0) , _xlfn.IFNA(INDEX('Mène 1'!$G$5:$G$34,MATCH($P40,'Mène 1'!$D$5:$D$34,0),1),0))=13,SUM(_xlfn.IFNA(INDEX('Mène 2'!$F$5:$F$34,MATCH($P40,'Mène 2'!$B$5:$B$34,0),1),0) , _xlfn.IFNA(INDEX('Mène 2'!$G$5:$G$34,MATCH($P40,'Mène 2'!$D$5:$D$34,0),1),0))=13,SUM(_xlfn.IFNA(INDEX('Mène 3'!$F$5:$F$34,MATCH($P40,'Mène 3'!$B$5:$B$34,0),1),0) , _xlfn.IFNA(INDEX('Mène 3'!$G$5:$G$34,MATCH($P40,'Mène 3'!$D$5:$D$34,0),1),0))=13 ),Q40=""),$P40,"")</f>
        <v/>
      </c>
      <c r="Z40" s="28" t="str">
        <f aca="true">IF(AND(Équipe!$B41&lt;&gt;0,'Mène 4'!Y40&lt;&gt;""),RAND(),"")</f>
        <v/>
      </c>
      <c r="AA40" s="28" t="str">
        <f aca="true">IF( AND(Équipe!$B41&lt;&gt;0,$Y40&lt;&gt;""),RANK($Z40,$Z$2:INDIRECT("$Z$"&amp;0+COUNTA($P$2:$P$61)))+MAX($W$2:$W$61),"")</f>
        <v/>
      </c>
      <c r="AC40" s="28" t="str">
        <f aca="false">IF(AND(SUM(_xlfn.IFNA(INDEX('Mène 1'!$F$5:$F$34,MATCH($P40,'Mène 1'!$B$5:$B$34,0),1),0) , _xlfn.IFNA(INDEX('Mène 1'!$G$5:$G$34,MATCH($P40,'Mène 1'!$D$5:$D$34,0),1),0))&lt;&gt;13,SUM(_xlfn.IFNA(INDEX('Mène 2'!$F$5:$F$34,MATCH($P40,'Mène 2'!$B$5:$B$34,0),1),0) , _xlfn.IFNA(INDEX('Mène 2'!$G$5:$G$34,MATCH($P40,'Mène 2'!$D$5:$D$34,0),1),0))&lt;&gt;13,SUM(_xlfn.IFNA(INDEX('Mène 3'!$F$5:$F$34,MATCH($P40,'Mène 3'!$B$5:$B$34,0),1),0) , _xlfn.IFNA(INDEX('Mène 3'!$G$5:$G$34,MATCH($P40,'Mène 3'!$D$5:$D$34,0),1),0))&lt;&gt;13 ),$P40,"")</f>
        <v/>
      </c>
      <c r="AD40" s="28" t="str">
        <f aca="true">IF(AND(Équipe!$B41&lt;&gt;0,'Mène 4'!AC40&lt;&gt;""),RAND(),"")</f>
        <v/>
      </c>
      <c r="AE40" s="28" t="str">
        <f aca="true">IF( AND(Équipe!$B41&lt;&gt;0,$AC40&lt;&gt;""),RANK($AD40,$AD$2:INDIRECT("$AD$"&amp;0+COUNTA($P$2:$P$61)))+MAX($AA$2:$AA$61),"")</f>
        <v/>
      </c>
    </row>
    <row r="41" customFormat="false" ht="12.8" hidden="false" customHeight="false" outlineLevel="0" collapsed="false">
      <c r="P41" s="28" t="str">
        <f aca="false">IF(Équipe!$B42&lt;&gt;0,Équipe!$A42,"")</f>
        <v/>
      </c>
      <c r="Q41" s="28" t="str">
        <f aca="false">IF(AND(SUM(_xlfn.IFNA(INDEX('Mène 1'!$F$5:$F$34,MATCH($P41,'Mène 1'!$B$5:$B$34,0),1),0) , _xlfn.IFNA(INDEX('Mène 1'!$G$5:$G$34,MATCH($P41,'Mène 1'!$D$5:$D$34,0),1),0))=13,SUM(_xlfn.IFNA(INDEX('Mène 2'!$F$5:$F$34,MATCH($P41,'Mène 2'!$B$5:$B$34,0),1),0) , _xlfn.IFNA(INDEX('Mène 2'!$G$5:$G$34,MATCH($P41,'Mène 2'!$D$5:$D$34,0),1),0))=13, SUM(_xlfn.IFNA(INDEX('Mène 3'!$F$5:$F$34,MATCH($P41,'Mène 3'!$B$5:$B$34,0),1),0) , _xlfn.IFNA(INDEX('Mène 3'!$G$5:$G$34,MATCH($P41,'Mène 3'!$D$5:$D$34,0),1),0))=13),$P41,"")</f>
        <v/>
      </c>
      <c r="R41" s="28" t="str">
        <f aca="true">IF(AND(Équipe!$B42&lt;&gt;0,'Mène 4'!Q41&lt;&gt;""),RAND(),"")</f>
        <v/>
      </c>
      <c r="S41" s="28" t="str">
        <f aca="true">IF(AND(Équipe!$B42&lt;&gt;0,$Q41&lt;&gt;""),RANK($R41,$R$2:INDIRECT("$R$"&amp;0+COUNTA($P$2:$P$61))),"")</f>
        <v/>
      </c>
      <c r="U41" s="28" t="str">
        <f aca="false">IF(AND(_xlfn.XOR(SUM(_xlfn.IFNA(INDEX('Mène 1'!$F$5:$F$34,MATCH($P41,'Mène 1'!$B$5:$B$34,0),1),0) , _xlfn.IFNA(INDEX('Mène 1'!$G$5:$G$34,MATCH($P41,'Mène 1'!$D$5:$D$34,0),1),0))&lt;&gt;13,SUM(_xlfn.IFNA(INDEX('Mène 2'!$F$5:$F$34,MATCH($P41,'Mène 2'!$B$5:$B$34,0),1),0) , _xlfn.IFNA(INDEX('Mène 2'!$G$5:$G$34,MATCH($P41,'Mène 2'!$D$5:$D$34,0),1),0))&lt;&gt;13, SUM(_xlfn.IFNA(INDEX('Mène 3'!$F$5:$F$34,MATCH($P41,'Mène 3'!$B$5:$B$34,0),1),0) , _xlfn.IFNA(INDEX('Mène 3'!$G$5:$G$34,MATCH($P41,'Mène 3'!$D$5:$D$34,0),1),0))&lt;&gt;13),SUM(IF(Équipe!D42=13,1,0),IF(Équipe!G42=13,1,0),IF(Équipe!J42=13,1,0))&lt;&gt;0 ),$P41,"")</f>
        <v/>
      </c>
      <c r="V41" s="28" t="str">
        <f aca="true">IF(AND(Équipe!$B42&lt;&gt;0,'Mène 4'!U41&lt;&gt;""),RAND(),"")</f>
        <v/>
      </c>
      <c r="W41" s="28" t="str">
        <f aca="true">IF( AND(Équipe!$B42&lt;&gt;0,$U41&lt;&gt;""),RANK($V41,$V$2:INDIRECT("$V$"&amp;0+COUNTA($P$2:$P$61)))+MAX($S$2:$S$61),"")</f>
        <v/>
      </c>
      <c r="Y41" s="28" t="str">
        <f aca="false">IF(AND(_xlfn.XOR(SUM(_xlfn.IFNA(INDEX('Mène 1'!$F$5:$F$34,MATCH($P41,'Mène 1'!$B$5:$B$34,0),1),0) , _xlfn.IFNA(INDEX('Mène 1'!$G$5:$G$34,MATCH($P41,'Mène 1'!$D$5:$D$34,0),1),0))=13,SUM(_xlfn.IFNA(INDEX('Mène 2'!$F$5:$F$34,MATCH($P41,'Mène 2'!$B$5:$B$34,0),1),0) , _xlfn.IFNA(INDEX('Mène 2'!$G$5:$G$34,MATCH($P41,'Mène 2'!$D$5:$D$34,0),1),0))=13,SUM(_xlfn.IFNA(INDEX('Mène 3'!$F$5:$F$34,MATCH($P41,'Mène 3'!$B$5:$B$34,0),1),0) , _xlfn.IFNA(INDEX('Mène 3'!$G$5:$G$34,MATCH($P41,'Mène 3'!$D$5:$D$34,0),1),0))=13 ),Q41=""),$P41,"")</f>
        <v/>
      </c>
      <c r="Z41" s="28" t="str">
        <f aca="true">IF(AND(Équipe!$B42&lt;&gt;0,'Mène 4'!Y41&lt;&gt;""),RAND(),"")</f>
        <v/>
      </c>
      <c r="AA41" s="28" t="str">
        <f aca="true">IF( AND(Équipe!$B42&lt;&gt;0,$Y41&lt;&gt;""),RANK($Z41,$Z$2:INDIRECT("$Z$"&amp;0+COUNTA($P$2:$P$61)))+MAX($W$2:$W$61),"")</f>
        <v/>
      </c>
      <c r="AC41" s="28" t="str">
        <f aca="false">IF(AND(SUM(_xlfn.IFNA(INDEX('Mène 1'!$F$5:$F$34,MATCH($P41,'Mène 1'!$B$5:$B$34,0),1),0) , _xlfn.IFNA(INDEX('Mène 1'!$G$5:$G$34,MATCH($P41,'Mène 1'!$D$5:$D$34,0),1),0))&lt;&gt;13,SUM(_xlfn.IFNA(INDEX('Mène 2'!$F$5:$F$34,MATCH($P41,'Mène 2'!$B$5:$B$34,0),1),0) , _xlfn.IFNA(INDEX('Mène 2'!$G$5:$G$34,MATCH($P41,'Mène 2'!$D$5:$D$34,0),1),0))&lt;&gt;13,SUM(_xlfn.IFNA(INDEX('Mène 3'!$F$5:$F$34,MATCH($P41,'Mène 3'!$B$5:$B$34,0),1),0) , _xlfn.IFNA(INDEX('Mène 3'!$G$5:$G$34,MATCH($P41,'Mène 3'!$D$5:$D$34,0),1),0))&lt;&gt;13 ),$P41,"")</f>
        <v/>
      </c>
      <c r="AD41" s="28" t="str">
        <f aca="true">IF(AND(Équipe!$B42&lt;&gt;0,'Mène 4'!AC41&lt;&gt;""),RAND(),"")</f>
        <v/>
      </c>
      <c r="AE41" s="28" t="str">
        <f aca="true">IF( AND(Équipe!$B42&lt;&gt;0,$AC41&lt;&gt;""),RANK($AD41,$AD$2:INDIRECT("$AD$"&amp;0+COUNTA($P$2:$P$61)))+MAX($AA$2:$AA$61),"")</f>
        <v/>
      </c>
    </row>
    <row r="42" customFormat="false" ht="12.8" hidden="false" customHeight="false" outlineLevel="0" collapsed="false">
      <c r="P42" s="28" t="str">
        <f aca="false">IF(Équipe!$B43&lt;&gt;0,Équipe!$A43,"")</f>
        <v/>
      </c>
      <c r="Q42" s="28" t="str">
        <f aca="false">IF(AND(SUM(_xlfn.IFNA(INDEX('Mène 1'!$F$5:$F$34,MATCH($P42,'Mène 1'!$B$5:$B$34,0),1),0) , _xlfn.IFNA(INDEX('Mène 1'!$G$5:$G$34,MATCH($P42,'Mène 1'!$D$5:$D$34,0),1),0))=13,SUM(_xlfn.IFNA(INDEX('Mène 2'!$F$5:$F$34,MATCH($P42,'Mène 2'!$B$5:$B$34,0),1),0) , _xlfn.IFNA(INDEX('Mène 2'!$G$5:$G$34,MATCH($P42,'Mène 2'!$D$5:$D$34,0),1),0))=13, SUM(_xlfn.IFNA(INDEX('Mène 3'!$F$5:$F$34,MATCH($P42,'Mène 3'!$B$5:$B$34,0),1),0) , _xlfn.IFNA(INDEX('Mène 3'!$G$5:$G$34,MATCH($P42,'Mène 3'!$D$5:$D$34,0),1),0))=13),$P42,"")</f>
        <v/>
      </c>
      <c r="R42" s="28" t="str">
        <f aca="true">IF(AND(Équipe!$B43&lt;&gt;0,'Mène 4'!Q42&lt;&gt;""),RAND(),"")</f>
        <v/>
      </c>
      <c r="S42" s="28" t="str">
        <f aca="true">IF(AND(Équipe!$B43&lt;&gt;0,$Q42&lt;&gt;""),RANK($R42,$R$2:INDIRECT("$R$"&amp;0+COUNTA($P$2:$P$61))),"")</f>
        <v/>
      </c>
      <c r="U42" s="28" t="str">
        <f aca="false">IF(AND(_xlfn.XOR(SUM(_xlfn.IFNA(INDEX('Mène 1'!$F$5:$F$34,MATCH($P42,'Mène 1'!$B$5:$B$34,0),1),0) , _xlfn.IFNA(INDEX('Mène 1'!$G$5:$G$34,MATCH($P42,'Mène 1'!$D$5:$D$34,0),1),0))&lt;&gt;13,SUM(_xlfn.IFNA(INDEX('Mène 2'!$F$5:$F$34,MATCH($P42,'Mène 2'!$B$5:$B$34,0),1),0) , _xlfn.IFNA(INDEX('Mène 2'!$G$5:$G$34,MATCH($P42,'Mène 2'!$D$5:$D$34,0),1),0))&lt;&gt;13, SUM(_xlfn.IFNA(INDEX('Mène 3'!$F$5:$F$34,MATCH($P42,'Mène 3'!$B$5:$B$34,0),1),0) , _xlfn.IFNA(INDEX('Mène 3'!$G$5:$G$34,MATCH($P42,'Mène 3'!$D$5:$D$34,0),1),0))&lt;&gt;13),SUM(IF(Équipe!D43=13,1,0),IF(Équipe!G43=13,1,0),IF(Équipe!J43=13,1,0))&lt;&gt;0 ),$P42,"")</f>
        <v/>
      </c>
      <c r="V42" s="28" t="str">
        <f aca="true">IF(AND(Équipe!$B43&lt;&gt;0,'Mène 4'!U42&lt;&gt;""),RAND(),"")</f>
        <v/>
      </c>
      <c r="W42" s="28" t="str">
        <f aca="true">IF( AND(Équipe!$B43&lt;&gt;0,$U42&lt;&gt;""),RANK($V42,$V$2:INDIRECT("$V$"&amp;0+COUNTA($P$2:$P$61)))+MAX($S$2:$S$61),"")</f>
        <v/>
      </c>
      <c r="Y42" s="28" t="str">
        <f aca="false">IF(AND(_xlfn.XOR(SUM(_xlfn.IFNA(INDEX('Mène 1'!$F$5:$F$34,MATCH($P42,'Mène 1'!$B$5:$B$34,0),1),0) , _xlfn.IFNA(INDEX('Mène 1'!$G$5:$G$34,MATCH($P42,'Mène 1'!$D$5:$D$34,0),1),0))=13,SUM(_xlfn.IFNA(INDEX('Mène 2'!$F$5:$F$34,MATCH($P42,'Mène 2'!$B$5:$B$34,0),1),0) , _xlfn.IFNA(INDEX('Mène 2'!$G$5:$G$34,MATCH($P42,'Mène 2'!$D$5:$D$34,0),1),0))=13,SUM(_xlfn.IFNA(INDEX('Mène 3'!$F$5:$F$34,MATCH($P42,'Mène 3'!$B$5:$B$34,0),1),0) , _xlfn.IFNA(INDEX('Mène 3'!$G$5:$G$34,MATCH($P42,'Mène 3'!$D$5:$D$34,0),1),0))=13 ),Q42=""),$P42,"")</f>
        <v/>
      </c>
      <c r="Z42" s="28" t="str">
        <f aca="true">IF(AND(Équipe!$B43&lt;&gt;0,'Mène 4'!Y42&lt;&gt;""),RAND(),"")</f>
        <v/>
      </c>
      <c r="AA42" s="28" t="str">
        <f aca="true">IF( AND(Équipe!$B43&lt;&gt;0,$Y42&lt;&gt;""),RANK($Z42,$Z$2:INDIRECT("$Z$"&amp;0+COUNTA($P$2:$P$61)))+MAX($W$2:$W$61),"")</f>
        <v/>
      </c>
      <c r="AC42" s="28" t="str">
        <f aca="false">IF(AND(SUM(_xlfn.IFNA(INDEX('Mène 1'!$F$5:$F$34,MATCH($P42,'Mène 1'!$B$5:$B$34,0),1),0) , _xlfn.IFNA(INDEX('Mène 1'!$G$5:$G$34,MATCH($P42,'Mène 1'!$D$5:$D$34,0),1),0))&lt;&gt;13,SUM(_xlfn.IFNA(INDEX('Mène 2'!$F$5:$F$34,MATCH($P42,'Mène 2'!$B$5:$B$34,0),1),0) , _xlfn.IFNA(INDEX('Mène 2'!$G$5:$G$34,MATCH($P42,'Mène 2'!$D$5:$D$34,0),1),0))&lt;&gt;13,SUM(_xlfn.IFNA(INDEX('Mène 3'!$F$5:$F$34,MATCH($P42,'Mène 3'!$B$5:$B$34,0),1),0) , _xlfn.IFNA(INDEX('Mène 3'!$G$5:$G$34,MATCH($P42,'Mène 3'!$D$5:$D$34,0),1),0))&lt;&gt;13 ),$P42,"")</f>
        <v/>
      </c>
      <c r="AD42" s="28" t="str">
        <f aca="true">IF(AND(Équipe!$B43&lt;&gt;0,'Mène 4'!AC42&lt;&gt;""),RAND(),"")</f>
        <v/>
      </c>
      <c r="AE42" s="28" t="str">
        <f aca="true">IF( AND(Équipe!$B43&lt;&gt;0,$AC42&lt;&gt;""),RANK($AD42,$AD$2:INDIRECT("$AD$"&amp;0+COUNTA($P$2:$P$61)))+MAX($AA$2:$AA$61),"")</f>
        <v/>
      </c>
    </row>
    <row r="43" customFormat="false" ht="12.8" hidden="false" customHeight="false" outlineLevel="0" collapsed="false">
      <c r="P43" s="28" t="str">
        <f aca="false">IF(Équipe!$B44&lt;&gt;0,Équipe!$A44,"")</f>
        <v/>
      </c>
      <c r="Q43" s="28" t="str">
        <f aca="false">IF(AND(SUM(_xlfn.IFNA(INDEX('Mène 1'!$F$5:$F$34,MATCH($P43,'Mène 1'!$B$5:$B$34,0),1),0) , _xlfn.IFNA(INDEX('Mène 1'!$G$5:$G$34,MATCH($P43,'Mène 1'!$D$5:$D$34,0),1),0))=13,SUM(_xlfn.IFNA(INDEX('Mène 2'!$F$5:$F$34,MATCH($P43,'Mène 2'!$B$5:$B$34,0),1),0) , _xlfn.IFNA(INDEX('Mène 2'!$G$5:$G$34,MATCH($P43,'Mène 2'!$D$5:$D$34,0),1),0))=13, SUM(_xlfn.IFNA(INDEX('Mène 3'!$F$5:$F$34,MATCH($P43,'Mène 3'!$B$5:$B$34,0),1),0) , _xlfn.IFNA(INDEX('Mène 3'!$G$5:$G$34,MATCH($P43,'Mène 3'!$D$5:$D$34,0),1),0))=13),$P43,"")</f>
        <v/>
      </c>
      <c r="R43" s="28" t="str">
        <f aca="true">IF(AND(Équipe!$B44&lt;&gt;0,'Mène 4'!Q43&lt;&gt;""),RAND(),"")</f>
        <v/>
      </c>
      <c r="S43" s="28" t="str">
        <f aca="true">IF(AND(Équipe!$B44&lt;&gt;0,$Q43&lt;&gt;""),RANK($R43,$R$2:INDIRECT("$R$"&amp;0+COUNTA($P$2:$P$61))),"")</f>
        <v/>
      </c>
      <c r="U43" s="28" t="str">
        <f aca="false">IF(AND(_xlfn.XOR(SUM(_xlfn.IFNA(INDEX('Mène 1'!$F$5:$F$34,MATCH($P43,'Mène 1'!$B$5:$B$34,0),1),0) , _xlfn.IFNA(INDEX('Mène 1'!$G$5:$G$34,MATCH($P43,'Mène 1'!$D$5:$D$34,0),1),0))&lt;&gt;13,SUM(_xlfn.IFNA(INDEX('Mène 2'!$F$5:$F$34,MATCH($P43,'Mène 2'!$B$5:$B$34,0),1),0) , _xlfn.IFNA(INDEX('Mène 2'!$G$5:$G$34,MATCH($P43,'Mène 2'!$D$5:$D$34,0),1),0))&lt;&gt;13, SUM(_xlfn.IFNA(INDEX('Mène 3'!$F$5:$F$34,MATCH($P43,'Mène 3'!$B$5:$B$34,0),1),0) , _xlfn.IFNA(INDEX('Mène 3'!$G$5:$G$34,MATCH($P43,'Mène 3'!$D$5:$D$34,0),1),0))&lt;&gt;13),SUM(IF(Équipe!D44=13,1,0),IF(Équipe!G44=13,1,0),IF(Équipe!J44=13,1,0))&lt;&gt;0 ),$P43,"")</f>
        <v/>
      </c>
      <c r="V43" s="28" t="str">
        <f aca="true">IF(AND(Équipe!$B44&lt;&gt;0,'Mène 4'!U43&lt;&gt;""),RAND(),"")</f>
        <v/>
      </c>
      <c r="W43" s="28" t="str">
        <f aca="true">IF( AND(Équipe!$B44&lt;&gt;0,$U43&lt;&gt;""),RANK($V43,$V$2:INDIRECT("$V$"&amp;0+COUNTA($P$2:$P$61)))+MAX($S$2:$S$61),"")</f>
        <v/>
      </c>
      <c r="Y43" s="28" t="str">
        <f aca="false">IF(AND(_xlfn.XOR(SUM(_xlfn.IFNA(INDEX('Mène 1'!$F$5:$F$34,MATCH($P43,'Mène 1'!$B$5:$B$34,0),1),0) , _xlfn.IFNA(INDEX('Mène 1'!$G$5:$G$34,MATCH($P43,'Mène 1'!$D$5:$D$34,0),1),0))=13,SUM(_xlfn.IFNA(INDEX('Mène 2'!$F$5:$F$34,MATCH($P43,'Mène 2'!$B$5:$B$34,0),1),0) , _xlfn.IFNA(INDEX('Mène 2'!$G$5:$G$34,MATCH($P43,'Mène 2'!$D$5:$D$34,0),1),0))=13,SUM(_xlfn.IFNA(INDEX('Mène 3'!$F$5:$F$34,MATCH($P43,'Mène 3'!$B$5:$B$34,0),1),0) , _xlfn.IFNA(INDEX('Mène 3'!$G$5:$G$34,MATCH($P43,'Mène 3'!$D$5:$D$34,0),1),0))=13 ),Q43=""),$P43,"")</f>
        <v/>
      </c>
      <c r="Z43" s="28" t="str">
        <f aca="true">IF(AND(Équipe!$B44&lt;&gt;0,'Mène 4'!Y43&lt;&gt;""),RAND(),"")</f>
        <v/>
      </c>
      <c r="AA43" s="28" t="str">
        <f aca="true">IF( AND(Équipe!$B44&lt;&gt;0,$Y43&lt;&gt;""),RANK($Z43,$Z$2:INDIRECT("$Z$"&amp;0+COUNTA($P$2:$P$61)))+MAX($W$2:$W$61),"")</f>
        <v/>
      </c>
      <c r="AC43" s="28" t="str">
        <f aca="false">IF(AND(SUM(_xlfn.IFNA(INDEX('Mène 1'!$F$5:$F$34,MATCH($P43,'Mène 1'!$B$5:$B$34,0),1),0) , _xlfn.IFNA(INDEX('Mène 1'!$G$5:$G$34,MATCH($P43,'Mène 1'!$D$5:$D$34,0),1),0))&lt;&gt;13,SUM(_xlfn.IFNA(INDEX('Mène 2'!$F$5:$F$34,MATCH($P43,'Mène 2'!$B$5:$B$34,0),1),0) , _xlfn.IFNA(INDEX('Mène 2'!$G$5:$G$34,MATCH($P43,'Mène 2'!$D$5:$D$34,0),1),0))&lt;&gt;13,SUM(_xlfn.IFNA(INDEX('Mène 3'!$F$5:$F$34,MATCH($P43,'Mène 3'!$B$5:$B$34,0),1),0) , _xlfn.IFNA(INDEX('Mène 3'!$G$5:$G$34,MATCH($P43,'Mène 3'!$D$5:$D$34,0),1),0))&lt;&gt;13 ),$P43,"")</f>
        <v/>
      </c>
      <c r="AD43" s="28" t="str">
        <f aca="true">IF(AND(Équipe!$B44&lt;&gt;0,'Mène 4'!AC43&lt;&gt;""),RAND(),"")</f>
        <v/>
      </c>
      <c r="AE43" s="28" t="str">
        <f aca="true">IF( AND(Équipe!$B44&lt;&gt;0,$AC43&lt;&gt;""),RANK($AD43,$AD$2:INDIRECT("$AD$"&amp;0+COUNTA($P$2:$P$61)))+MAX($AA$2:$AA$61),"")</f>
        <v/>
      </c>
    </row>
    <row r="44" customFormat="false" ht="12.8" hidden="false" customHeight="false" outlineLevel="0" collapsed="false">
      <c r="P44" s="28" t="str">
        <f aca="false">IF(Équipe!$B45&lt;&gt;0,Équipe!$A45,"")</f>
        <v/>
      </c>
      <c r="Q44" s="28" t="str">
        <f aca="false">IF(AND(SUM(_xlfn.IFNA(INDEX('Mène 1'!$F$5:$F$34,MATCH($P44,'Mène 1'!$B$5:$B$34,0),1),0) , _xlfn.IFNA(INDEX('Mène 1'!$G$5:$G$34,MATCH($P44,'Mène 1'!$D$5:$D$34,0),1),0))=13,SUM(_xlfn.IFNA(INDEX('Mène 2'!$F$5:$F$34,MATCH($P44,'Mène 2'!$B$5:$B$34,0),1),0) , _xlfn.IFNA(INDEX('Mène 2'!$G$5:$G$34,MATCH($P44,'Mène 2'!$D$5:$D$34,0),1),0))=13, SUM(_xlfn.IFNA(INDEX('Mène 3'!$F$5:$F$34,MATCH($P44,'Mène 3'!$B$5:$B$34,0),1),0) , _xlfn.IFNA(INDEX('Mène 3'!$G$5:$G$34,MATCH($P44,'Mène 3'!$D$5:$D$34,0),1),0))=13),$P44,"")</f>
        <v/>
      </c>
      <c r="R44" s="28" t="str">
        <f aca="true">IF(AND(Équipe!$B45&lt;&gt;0,'Mène 4'!Q44&lt;&gt;""),RAND(),"")</f>
        <v/>
      </c>
      <c r="S44" s="28" t="str">
        <f aca="true">IF(AND(Équipe!$B45&lt;&gt;0,$Q44&lt;&gt;""),RANK($R44,$R$2:INDIRECT("$R$"&amp;0+COUNTA($P$2:$P$61))),"")</f>
        <v/>
      </c>
      <c r="U44" s="28" t="str">
        <f aca="false">IF(AND(_xlfn.XOR(SUM(_xlfn.IFNA(INDEX('Mène 1'!$F$5:$F$34,MATCH($P44,'Mène 1'!$B$5:$B$34,0),1),0) , _xlfn.IFNA(INDEX('Mène 1'!$G$5:$G$34,MATCH($P44,'Mène 1'!$D$5:$D$34,0),1),0))&lt;&gt;13,SUM(_xlfn.IFNA(INDEX('Mène 2'!$F$5:$F$34,MATCH($P44,'Mène 2'!$B$5:$B$34,0),1),0) , _xlfn.IFNA(INDEX('Mène 2'!$G$5:$G$34,MATCH($P44,'Mène 2'!$D$5:$D$34,0),1),0))&lt;&gt;13, SUM(_xlfn.IFNA(INDEX('Mène 3'!$F$5:$F$34,MATCH($P44,'Mène 3'!$B$5:$B$34,0),1),0) , _xlfn.IFNA(INDEX('Mène 3'!$G$5:$G$34,MATCH($P44,'Mène 3'!$D$5:$D$34,0),1),0))&lt;&gt;13),SUM(IF(Équipe!D45=13,1,0),IF(Équipe!G45=13,1,0),IF(Équipe!J45=13,1,0))&lt;&gt;0 ),$P44,"")</f>
        <v/>
      </c>
      <c r="V44" s="28" t="str">
        <f aca="true">IF(AND(Équipe!$B45&lt;&gt;0,'Mène 4'!U44&lt;&gt;""),RAND(),"")</f>
        <v/>
      </c>
      <c r="W44" s="28" t="str">
        <f aca="true">IF( AND(Équipe!$B45&lt;&gt;0,$U44&lt;&gt;""),RANK($V44,$V$2:INDIRECT("$V$"&amp;0+COUNTA($P$2:$P$61)))+MAX($S$2:$S$61),"")</f>
        <v/>
      </c>
      <c r="Y44" s="28" t="str">
        <f aca="false">IF(AND(_xlfn.XOR(SUM(_xlfn.IFNA(INDEX('Mène 1'!$F$5:$F$34,MATCH($P44,'Mène 1'!$B$5:$B$34,0),1),0) , _xlfn.IFNA(INDEX('Mène 1'!$G$5:$G$34,MATCH($P44,'Mène 1'!$D$5:$D$34,0),1),0))=13,SUM(_xlfn.IFNA(INDEX('Mène 2'!$F$5:$F$34,MATCH($P44,'Mène 2'!$B$5:$B$34,0),1),0) , _xlfn.IFNA(INDEX('Mène 2'!$G$5:$G$34,MATCH($P44,'Mène 2'!$D$5:$D$34,0),1),0))=13,SUM(_xlfn.IFNA(INDEX('Mène 3'!$F$5:$F$34,MATCH($P44,'Mène 3'!$B$5:$B$34,0),1),0) , _xlfn.IFNA(INDEX('Mène 3'!$G$5:$G$34,MATCH($P44,'Mène 3'!$D$5:$D$34,0),1),0))=13 ),Q44=""),$P44,"")</f>
        <v/>
      </c>
      <c r="Z44" s="28" t="str">
        <f aca="true">IF(AND(Équipe!$B45&lt;&gt;0,'Mène 4'!Y44&lt;&gt;""),RAND(),"")</f>
        <v/>
      </c>
      <c r="AA44" s="28" t="str">
        <f aca="true">IF( AND(Équipe!$B45&lt;&gt;0,$Y44&lt;&gt;""),RANK($Z44,$Z$2:INDIRECT("$Z$"&amp;0+COUNTA($P$2:$P$61)))+MAX($W$2:$W$61),"")</f>
        <v/>
      </c>
      <c r="AC44" s="28" t="str">
        <f aca="false">IF(AND(SUM(_xlfn.IFNA(INDEX('Mène 1'!$F$5:$F$34,MATCH($P44,'Mène 1'!$B$5:$B$34,0),1),0) , _xlfn.IFNA(INDEX('Mène 1'!$G$5:$G$34,MATCH($P44,'Mène 1'!$D$5:$D$34,0),1),0))&lt;&gt;13,SUM(_xlfn.IFNA(INDEX('Mène 2'!$F$5:$F$34,MATCH($P44,'Mène 2'!$B$5:$B$34,0),1),0) , _xlfn.IFNA(INDEX('Mène 2'!$G$5:$G$34,MATCH($P44,'Mène 2'!$D$5:$D$34,0),1),0))&lt;&gt;13,SUM(_xlfn.IFNA(INDEX('Mène 3'!$F$5:$F$34,MATCH($P44,'Mène 3'!$B$5:$B$34,0),1),0) , _xlfn.IFNA(INDEX('Mène 3'!$G$5:$G$34,MATCH($P44,'Mène 3'!$D$5:$D$34,0),1),0))&lt;&gt;13 ),$P44,"")</f>
        <v/>
      </c>
      <c r="AD44" s="28" t="str">
        <f aca="true">IF(AND(Équipe!$B45&lt;&gt;0,'Mène 4'!AC44&lt;&gt;""),RAND(),"")</f>
        <v/>
      </c>
      <c r="AE44" s="28" t="str">
        <f aca="true">IF( AND(Équipe!$B45&lt;&gt;0,$AC44&lt;&gt;""),RANK($AD44,$AD$2:INDIRECT("$AD$"&amp;0+COUNTA($P$2:$P$61)))+MAX($AA$2:$AA$61),"")</f>
        <v/>
      </c>
    </row>
    <row r="45" customFormat="false" ht="12.8" hidden="false" customHeight="false" outlineLevel="0" collapsed="false">
      <c r="P45" s="28" t="str">
        <f aca="false">IF(Équipe!$B46&lt;&gt;0,Équipe!$A46,"")</f>
        <v/>
      </c>
      <c r="Q45" s="28" t="str">
        <f aca="false">IF(AND(SUM(_xlfn.IFNA(INDEX('Mène 1'!$F$5:$F$34,MATCH($P45,'Mène 1'!$B$5:$B$34,0),1),0) , _xlfn.IFNA(INDEX('Mène 1'!$G$5:$G$34,MATCH($P45,'Mène 1'!$D$5:$D$34,0),1),0))=13,SUM(_xlfn.IFNA(INDEX('Mène 2'!$F$5:$F$34,MATCH($P45,'Mène 2'!$B$5:$B$34,0),1),0) , _xlfn.IFNA(INDEX('Mène 2'!$G$5:$G$34,MATCH($P45,'Mène 2'!$D$5:$D$34,0),1),0))=13, SUM(_xlfn.IFNA(INDEX('Mène 3'!$F$5:$F$34,MATCH($P45,'Mène 3'!$B$5:$B$34,0),1),0) , _xlfn.IFNA(INDEX('Mène 3'!$G$5:$G$34,MATCH($P45,'Mène 3'!$D$5:$D$34,0),1),0))=13),$P45,"")</f>
        <v/>
      </c>
      <c r="R45" s="28" t="str">
        <f aca="true">IF(AND(Équipe!$B46&lt;&gt;0,'Mène 4'!Q45&lt;&gt;""),RAND(),"")</f>
        <v/>
      </c>
      <c r="S45" s="28" t="str">
        <f aca="true">IF(AND(Équipe!$B46&lt;&gt;0,$Q45&lt;&gt;""),RANK($R45,$R$2:INDIRECT("$R$"&amp;0+COUNTA($P$2:$P$61))),"")</f>
        <v/>
      </c>
      <c r="U45" s="28" t="str">
        <f aca="false">IF(AND(_xlfn.XOR(SUM(_xlfn.IFNA(INDEX('Mène 1'!$F$5:$F$34,MATCH($P45,'Mène 1'!$B$5:$B$34,0),1),0) , _xlfn.IFNA(INDEX('Mène 1'!$G$5:$G$34,MATCH($P45,'Mène 1'!$D$5:$D$34,0),1),0))&lt;&gt;13,SUM(_xlfn.IFNA(INDEX('Mène 2'!$F$5:$F$34,MATCH($P45,'Mène 2'!$B$5:$B$34,0),1),0) , _xlfn.IFNA(INDEX('Mène 2'!$G$5:$G$34,MATCH($P45,'Mène 2'!$D$5:$D$34,0),1),0))&lt;&gt;13, SUM(_xlfn.IFNA(INDEX('Mène 3'!$F$5:$F$34,MATCH($P45,'Mène 3'!$B$5:$B$34,0),1),0) , _xlfn.IFNA(INDEX('Mène 3'!$G$5:$G$34,MATCH($P45,'Mène 3'!$D$5:$D$34,0),1),0))&lt;&gt;13),SUM(IF(Équipe!D46=13,1,0),IF(Équipe!G46=13,1,0),IF(Équipe!J46=13,1,0))&lt;&gt;0 ),$P45,"")</f>
        <v/>
      </c>
      <c r="V45" s="28" t="str">
        <f aca="true">IF(AND(Équipe!$B46&lt;&gt;0,'Mène 4'!U45&lt;&gt;""),RAND(),"")</f>
        <v/>
      </c>
      <c r="W45" s="28" t="str">
        <f aca="true">IF( AND(Équipe!$B46&lt;&gt;0,$U45&lt;&gt;""),RANK($V45,$V$2:INDIRECT("$V$"&amp;0+COUNTA($P$2:$P$61)))+MAX($S$2:$S$61),"")</f>
        <v/>
      </c>
      <c r="Y45" s="28" t="str">
        <f aca="false">IF(AND(_xlfn.XOR(SUM(_xlfn.IFNA(INDEX('Mène 1'!$F$5:$F$34,MATCH($P45,'Mène 1'!$B$5:$B$34,0),1),0) , _xlfn.IFNA(INDEX('Mène 1'!$G$5:$G$34,MATCH($P45,'Mène 1'!$D$5:$D$34,0),1),0))=13,SUM(_xlfn.IFNA(INDEX('Mène 2'!$F$5:$F$34,MATCH($P45,'Mène 2'!$B$5:$B$34,0),1),0) , _xlfn.IFNA(INDEX('Mène 2'!$G$5:$G$34,MATCH($P45,'Mène 2'!$D$5:$D$34,0),1),0))=13,SUM(_xlfn.IFNA(INDEX('Mène 3'!$F$5:$F$34,MATCH($P45,'Mène 3'!$B$5:$B$34,0),1),0) , _xlfn.IFNA(INDEX('Mène 3'!$G$5:$G$34,MATCH($P45,'Mène 3'!$D$5:$D$34,0),1),0))=13 ),Q45=""),$P45,"")</f>
        <v/>
      </c>
      <c r="Z45" s="28" t="str">
        <f aca="true">IF(AND(Équipe!$B46&lt;&gt;0,'Mène 4'!Y45&lt;&gt;""),RAND(),"")</f>
        <v/>
      </c>
      <c r="AA45" s="28" t="str">
        <f aca="true">IF( AND(Équipe!$B46&lt;&gt;0,$Y45&lt;&gt;""),RANK($Z45,$Z$2:INDIRECT("$Z$"&amp;0+COUNTA($P$2:$P$61)))+MAX($W$2:$W$61),"")</f>
        <v/>
      </c>
      <c r="AC45" s="28" t="str">
        <f aca="false">IF(AND(SUM(_xlfn.IFNA(INDEX('Mène 1'!$F$5:$F$34,MATCH($P45,'Mène 1'!$B$5:$B$34,0),1),0) , _xlfn.IFNA(INDEX('Mène 1'!$G$5:$G$34,MATCH($P45,'Mène 1'!$D$5:$D$34,0),1),0))&lt;&gt;13,SUM(_xlfn.IFNA(INDEX('Mène 2'!$F$5:$F$34,MATCH($P45,'Mène 2'!$B$5:$B$34,0),1),0) , _xlfn.IFNA(INDEX('Mène 2'!$G$5:$G$34,MATCH($P45,'Mène 2'!$D$5:$D$34,0),1),0))&lt;&gt;13,SUM(_xlfn.IFNA(INDEX('Mène 3'!$F$5:$F$34,MATCH($P45,'Mène 3'!$B$5:$B$34,0),1),0) , _xlfn.IFNA(INDEX('Mène 3'!$G$5:$G$34,MATCH($P45,'Mène 3'!$D$5:$D$34,0),1),0))&lt;&gt;13 ),$P45,"")</f>
        <v/>
      </c>
      <c r="AD45" s="28" t="str">
        <f aca="true">IF(AND(Équipe!$B46&lt;&gt;0,'Mène 4'!AC45&lt;&gt;""),RAND(),"")</f>
        <v/>
      </c>
      <c r="AE45" s="28" t="str">
        <f aca="true">IF( AND(Équipe!$B46&lt;&gt;0,$AC45&lt;&gt;""),RANK($AD45,$AD$2:INDIRECT("$AD$"&amp;0+COUNTA($P$2:$P$61)))+MAX($AA$2:$AA$61),"")</f>
        <v/>
      </c>
    </row>
    <row r="46" customFormat="false" ht="12.8" hidden="false" customHeight="false" outlineLevel="0" collapsed="false">
      <c r="P46" s="28" t="str">
        <f aca="false">IF(Équipe!$B47&lt;&gt;0,Équipe!$A47,"")</f>
        <v/>
      </c>
      <c r="Q46" s="28" t="str">
        <f aca="false">IF(AND(SUM(_xlfn.IFNA(INDEX('Mène 1'!$F$5:$F$34,MATCH($P46,'Mène 1'!$B$5:$B$34,0),1),0) , _xlfn.IFNA(INDEX('Mène 1'!$G$5:$G$34,MATCH($P46,'Mène 1'!$D$5:$D$34,0),1),0))=13,SUM(_xlfn.IFNA(INDEX('Mène 2'!$F$5:$F$34,MATCH($P46,'Mène 2'!$B$5:$B$34,0),1),0) , _xlfn.IFNA(INDEX('Mène 2'!$G$5:$G$34,MATCH($P46,'Mène 2'!$D$5:$D$34,0),1),0))=13, SUM(_xlfn.IFNA(INDEX('Mène 3'!$F$5:$F$34,MATCH($P46,'Mène 3'!$B$5:$B$34,0),1),0) , _xlfn.IFNA(INDEX('Mène 3'!$G$5:$G$34,MATCH($P46,'Mène 3'!$D$5:$D$34,0),1),0))=13),$P46,"")</f>
        <v/>
      </c>
      <c r="R46" s="28" t="str">
        <f aca="true">IF(AND(Équipe!$B47&lt;&gt;0,'Mène 4'!Q46&lt;&gt;""),RAND(),"")</f>
        <v/>
      </c>
      <c r="S46" s="28" t="str">
        <f aca="true">IF(AND(Équipe!$B47&lt;&gt;0,$Q46&lt;&gt;""),RANK($R46,$R$2:INDIRECT("$R$"&amp;0+COUNTA($P$2:$P$61))),"")</f>
        <v/>
      </c>
      <c r="U46" s="28" t="str">
        <f aca="false">IF(AND(_xlfn.XOR(SUM(_xlfn.IFNA(INDEX('Mène 1'!$F$5:$F$34,MATCH($P46,'Mène 1'!$B$5:$B$34,0),1),0) , _xlfn.IFNA(INDEX('Mène 1'!$G$5:$G$34,MATCH($P46,'Mène 1'!$D$5:$D$34,0),1),0))&lt;&gt;13,SUM(_xlfn.IFNA(INDEX('Mène 2'!$F$5:$F$34,MATCH($P46,'Mène 2'!$B$5:$B$34,0),1),0) , _xlfn.IFNA(INDEX('Mène 2'!$G$5:$G$34,MATCH($P46,'Mène 2'!$D$5:$D$34,0),1),0))&lt;&gt;13, SUM(_xlfn.IFNA(INDEX('Mène 3'!$F$5:$F$34,MATCH($P46,'Mène 3'!$B$5:$B$34,0),1),0) , _xlfn.IFNA(INDEX('Mène 3'!$G$5:$G$34,MATCH($P46,'Mène 3'!$D$5:$D$34,0),1),0))&lt;&gt;13),SUM(IF(Équipe!D47=13,1,0),IF(Équipe!G47=13,1,0),IF(Équipe!J47=13,1,0))&lt;&gt;0 ),$P46,"")</f>
        <v/>
      </c>
      <c r="V46" s="28" t="str">
        <f aca="true">IF(AND(Équipe!$B47&lt;&gt;0,'Mène 4'!U46&lt;&gt;""),RAND(),"")</f>
        <v/>
      </c>
      <c r="W46" s="28" t="str">
        <f aca="true">IF( AND(Équipe!$B47&lt;&gt;0,$U46&lt;&gt;""),RANK($V46,$V$2:INDIRECT("$V$"&amp;0+COUNTA($P$2:$P$61)))+MAX($S$2:$S$61),"")</f>
        <v/>
      </c>
      <c r="Y46" s="28" t="str">
        <f aca="false">IF(AND(_xlfn.XOR(SUM(_xlfn.IFNA(INDEX('Mène 1'!$F$5:$F$34,MATCH($P46,'Mène 1'!$B$5:$B$34,0),1),0) , _xlfn.IFNA(INDEX('Mène 1'!$G$5:$G$34,MATCH($P46,'Mène 1'!$D$5:$D$34,0),1),0))=13,SUM(_xlfn.IFNA(INDEX('Mène 2'!$F$5:$F$34,MATCH($P46,'Mène 2'!$B$5:$B$34,0),1),0) , _xlfn.IFNA(INDEX('Mène 2'!$G$5:$G$34,MATCH($P46,'Mène 2'!$D$5:$D$34,0),1),0))=13,SUM(_xlfn.IFNA(INDEX('Mène 3'!$F$5:$F$34,MATCH($P46,'Mène 3'!$B$5:$B$34,0),1),0) , _xlfn.IFNA(INDEX('Mène 3'!$G$5:$G$34,MATCH($P46,'Mène 3'!$D$5:$D$34,0),1),0))=13 ),Q46=""),$P46,"")</f>
        <v/>
      </c>
      <c r="Z46" s="28" t="str">
        <f aca="true">IF(AND(Équipe!$B47&lt;&gt;0,'Mène 4'!Y46&lt;&gt;""),RAND(),"")</f>
        <v/>
      </c>
      <c r="AA46" s="28" t="str">
        <f aca="true">IF( AND(Équipe!$B47&lt;&gt;0,$Y46&lt;&gt;""),RANK($Z46,$Z$2:INDIRECT("$Z$"&amp;0+COUNTA($P$2:$P$61)))+MAX($W$2:$W$61),"")</f>
        <v/>
      </c>
      <c r="AC46" s="28" t="str">
        <f aca="false">IF(AND(SUM(_xlfn.IFNA(INDEX('Mène 1'!$F$5:$F$34,MATCH($P46,'Mène 1'!$B$5:$B$34,0),1),0) , _xlfn.IFNA(INDEX('Mène 1'!$G$5:$G$34,MATCH($P46,'Mène 1'!$D$5:$D$34,0),1),0))&lt;&gt;13,SUM(_xlfn.IFNA(INDEX('Mène 2'!$F$5:$F$34,MATCH($P46,'Mène 2'!$B$5:$B$34,0),1),0) , _xlfn.IFNA(INDEX('Mène 2'!$G$5:$G$34,MATCH($P46,'Mène 2'!$D$5:$D$34,0),1),0))&lt;&gt;13,SUM(_xlfn.IFNA(INDEX('Mène 3'!$F$5:$F$34,MATCH($P46,'Mène 3'!$B$5:$B$34,0),1),0) , _xlfn.IFNA(INDEX('Mène 3'!$G$5:$G$34,MATCH($P46,'Mène 3'!$D$5:$D$34,0),1),0))&lt;&gt;13 ),$P46,"")</f>
        <v/>
      </c>
      <c r="AD46" s="28" t="str">
        <f aca="true">IF(AND(Équipe!$B47&lt;&gt;0,'Mène 4'!AC46&lt;&gt;""),RAND(),"")</f>
        <v/>
      </c>
      <c r="AE46" s="28" t="str">
        <f aca="true">IF( AND(Équipe!$B47&lt;&gt;0,$AC46&lt;&gt;""),RANK($AD46,$AD$2:INDIRECT("$AD$"&amp;0+COUNTA($P$2:$P$61)))+MAX($AA$2:$AA$61),"")</f>
        <v/>
      </c>
    </row>
    <row r="47" customFormat="false" ht="12.8" hidden="false" customHeight="false" outlineLevel="0" collapsed="false">
      <c r="P47" s="28" t="str">
        <f aca="false">IF(Équipe!$B48&lt;&gt;0,Équipe!$A48,"")</f>
        <v/>
      </c>
      <c r="Q47" s="28" t="str">
        <f aca="false">IF(AND(SUM(_xlfn.IFNA(INDEX('Mène 1'!$F$5:$F$34,MATCH($P47,'Mène 1'!$B$5:$B$34,0),1),0) , _xlfn.IFNA(INDEX('Mène 1'!$G$5:$G$34,MATCH($P47,'Mène 1'!$D$5:$D$34,0),1),0))=13,SUM(_xlfn.IFNA(INDEX('Mène 2'!$F$5:$F$34,MATCH($P47,'Mène 2'!$B$5:$B$34,0),1),0) , _xlfn.IFNA(INDEX('Mène 2'!$G$5:$G$34,MATCH($P47,'Mène 2'!$D$5:$D$34,0),1),0))=13, SUM(_xlfn.IFNA(INDEX('Mène 3'!$F$5:$F$34,MATCH($P47,'Mène 3'!$B$5:$B$34,0),1),0) , _xlfn.IFNA(INDEX('Mène 3'!$G$5:$G$34,MATCH($P47,'Mène 3'!$D$5:$D$34,0),1),0))=13),$P47,"")</f>
        <v/>
      </c>
      <c r="R47" s="28" t="str">
        <f aca="true">IF(AND(Équipe!$B48&lt;&gt;0,'Mène 4'!Q47&lt;&gt;""),RAND(),"")</f>
        <v/>
      </c>
      <c r="S47" s="28" t="str">
        <f aca="true">IF(AND(Équipe!$B48&lt;&gt;0,$Q47&lt;&gt;""),RANK($R47,$R$2:INDIRECT("$R$"&amp;0+COUNTA($P$2:$P$61))),"")</f>
        <v/>
      </c>
      <c r="U47" s="28" t="str">
        <f aca="false">IF(AND(_xlfn.XOR(SUM(_xlfn.IFNA(INDEX('Mène 1'!$F$5:$F$34,MATCH($P47,'Mène 1'!$B$5:$B$34,0),1),0) , _xlfn.IFNA(INDEX('Mène 1'!$G$5:$G$34,MATCH($P47,'Mène 1'!$D$5:$D$34,0),1),0))&lt;&gt;13,SUM(_xlfn.IFNA(INDEX('Mène 2'!$F$5:$F$34,MATCH($P47,'Mène 2'!$B$5:$B$34,0),1),0) , _xlfn.IFNA(INDEX('Mène 2'!$G$5:$G$34,MATCH($P47,'Mène 2'!$D$5:$D$34,0),1),0))&lt;&gt;13, SUM(_xlfn.IFNA(INDEX('Mène 3'!$F$5:$F$34,MATCH($P47,'Mène 3'!$B$5:$B$34,0),1),0) , _xlfn.IFNA(INDEX('Mène 3'!$G$5:$G$34,MATCH($P47,'Mène 3'!$D$5:$D$34,0),1),0))&lt;&gt;13),SUM(IF(Équipe!D48=13,1,0),IF(Équipe!G48=13,1,0),IF(Équipe!J48=13,1,0))&lt;&gt;0 ),$P47,"")</f>
        <v/>
      </c>
      <c r="V47" s="28" t="str">
        <f aca="true">IF(AND(Équipe!$B48&lt;&gt;0,'Mène 4'!U47&lt;&gt;""),RAND(),"")</f>
        <v/>
      </c>
      <c r="W47" s="28" t="str">
        <f aca="true">IF( AND(Équipe!$B48&lt;&gt;0,$U47&lt;&gt;""),RANK($V47,$V$2:INDIRECT("$V$"&amp;0+COUNTA($P$2:$P$61)))+MAX($S$2:$S$61),"")</f>
        <v/>
      </c>
      <c r="Y47" s="28" t="str">
        <f aca="false">IF(AND(_xlfn.XOR(SUM(_xlfn.IFNA(INDEX('Mène 1'!$F$5:$F$34,MATCH($P47,'Mène 1'!$B$5:$B$34,0),1),0) , _xlfn.IFNA(INDEX('Mène 1'!$G$5:$G$34,MATCH($P47,'Mène 1'!$D$5:$D$34,0),1),0))=13,SUM(_xlfn.IFNA(INDEX('Mène 2'!$F$5:$F$34,MATCH($P47,'Mène 2'!$B$5:$B$34,0),1),0) , _xlfn.IFNA(INDEX('Mène 2'!$G$5:$G$34,MATCH($P47,'Mène 2'!$D$5:$D$34,0),1),0))=13,SUM(_xlfn.IFNA(INDEX('Mène 3'!$F$5:$F$34,MATCH($P47,'Mène 3'!$B$5:$B$34,0),1),0) , _xlfn.IFNA(INDEX('Mène 3'!$G$5:$G$34,MATCH($P47,'Mène 3'!$D$5:$D$34,0),1),0))=13 ),Q47=""),$P47,"")</f>
        <v/>
      </c>
      <c r="Z47" s="28" t="str">
        <f aca="true">IF(AND(Équipe!$B48&lt;&gt;0,'Mène 4'!Y47&lt;&gt;""),RAND(),"")</f>
        <v/>
      </c>
      <c r="AA47" s="28" t="str">
        <f aca="true">IF( AND(Équipe!$B48&lt;&gt;0,$Y47&lt;&gt;""),RANK($Z47,$Z$2:INDIRECT("$Z$"&amp;0+COUNTA($P$2:$P$61)))+MAX($W$2:$W$61),"")</f>
        <v/>
      </c>
      <c r="AC47" s="28" t="str">
        <f aca="false">IF(AND(SUM(_xlfn.IFNA(INDEX('Mène 1'!$F$5:$F$34,MATCH($P47,'Mène 1'!$B$5:$B$34,0),1),0) , _xlfn.IFNA(INDEX('Mène 1'!$G$5:$G$34,MATCH($P47,'Mène 1'!$D$5:$D$34,0),1),0))&lt;&gt;13,SUM(_xlfn.IFNA(INDEX('Mène 2'!$F$5:$F$34,MATCH($P47,'Mène 2'!$B$5:$B$34,0),1),0) , _xlfn.IFNA(INDEX('Mène 2'!$G$5:$G$34,MATCH($P47,'Mène 2'!$D$5:$D$34,0),1),0))&lt;&gt;13,SUM(_xlfn.IFNA(INDEX('Mène 3'!$F$5:$F$34,MATCH($P47,'Mène 3'!$B$5:$B$34,0),1),0) , _xlfn.IFNA(INDEX('Mène 3'!$G$5:$G$34,MATCH($P47,'Mène 3'!$D$5:$D$34,0),1),0))&lt;&gt;13 ),$P47,"")</f>
        <v/>
      </c>
      <c r="AD47" s="28" t="str">
        <f aca="true">IF(AND(Équipe!$B48&lt;&gt;0,'Mène 4'!AC47&lt;&gt;""),RAND(),"")</f>
        <v/>
      </c>
      <c r="AE47" s="28" t="str">
        <f aca="true">IF( AND(Équipe!$B48&lt;&gt;0,$AC47&lt;&gt;""),RANK($AD47,$AD$2:INDIRECT("$AD$"&amp;0+COUNTA($P$2:$P$61)))+MAX($AA$2:$AA$61),"")</f>
        <v/>
      </c>
    </row>
    <row r="48" customFormat="false" ht="12.8" hidden="false" customHeight="false" outlineLevel="0" collapsed="false">
      <c r="P48" s="28" t="str">
        <f aca="false">IF(Équipe!$B49&lt;&gt;0,Équipe!$A49,"")</f>
        <v/>
      </c>
      <c r="Q48" s="28" t="str">
        <f aca="false">IF(AND(SUM(_xlfn.IFNA(INDEX('Mène 1'!$F$5:$F$34,MATCH($P48,'Mène 1'!$B$5:$B$34,0),1),0) , _xlfn.IFNA(INDEX('Mène 1'!$G$5:$G$34,MATCH($P48,'Mène 1'!$D$5:$D$34,0),1),0))=13,SUM(_xlfn.IFNA(INDEX('Mène 2'!$F$5:$F$34,MATCH($P48,'Mène 2'!$B$5:$B$34,0),1),0) , _xlfn.IFNA(INDEX('Mène 2'!$G$5:$G$34,MATCH($P48,'Mène 2'!$D$5:$D$34,0),1),0))=13, SUM(_xlfn.IFNA(INDEX('Mène 3'!$F$5:$F$34,MATCH($P48,'Mène 3'!$B$5:$B$34,0),1),0) , _xlfn.IFNA(INDEX('Mène 3'!$G$5:$G$34,MATCH($P48,'Mène 3'!$D$5:$D$34,0),1),0))=13),$P48,"")</f>
        <v/>
      </c>
      <c r="R48" s="28" t="str">
        <f aca="true">IF(AND(Équipe!$B49&lt;&gt;0,'Mène 4'!Q48&lt;&gt;""),RAND(),"")</f>
        <v/>
      </c>
      <c r="S48" s="28" t="str">
        <f aca="true">IF(AND(Équipe!$B49&lt;&gt;0,$Q48&lt;&gt;""),RANK($R48,$R$2:INDIRECT("$R$"&amp;0+COUNTA($P$2:$P$61))),"")</f>
        <v/>
      </c>
      <c r="U48" s="28" t="str">
        <f aca="false">IF(AND(_xlfn.XOR(SUM(_xlfn.IFNA(INDEX('Mène 1'!$F$5:$F$34,MATCH($P48,'Mène 1'!$B$5:$B$34,0),1),0) , _xlfn.IFNA(INDEX('Mène 1'!$G$5:$G$34,MATCH($P48,'Mène 1'!$D$5:$D$34,0),1),0))&lt;&gt;13,SUM(_xlfn.IFNA(INDEX('Mène 2'!$F$5:$F$34,MATCH($P48,'Mène 2'!$B$5:$B$34,0),1),0) , _xlfn.IFNA(INDEX('Mène 2'!$G$5:$G$34,MATCH($P48,'Mène 2'!$D$5:$D$34,0),1),0))&lt;&gt;13, SUM(_xlfn.IFNA(INDEX('Mène 3'!$F$5:$F$34,MATCH($P48,'Mène 3'!$B$5:$B$34,0),1),0) , _xlfn.IFNA(INDEX('Mène 3'!$G$5:$G$34,MATCH($P48,'Mène 3'!$D$5:$D$34,0),1),0))&lt;&gt;13),SUM(IF(Équipe!D49=13,1,0),IF(Équipe!G49=13,1,0),IF(Équipe!J49=13,1,0))&lt;&gt;0 ),$P48,"")</f>
        <v/>
      </c>
      <c r="V48" s="28" t="str">
        <f aca="true">IF(AND(Équipe!$B49&lt;&gt;0,'Mène 4'!U48&lt;&gt;""),RAND(),"")</f>
        <v/>
      </c>
      <c r="W48" s="28" t="str">
        <f aca="true">IF( AND(Équipe!$B49&lt;&gt;0,$U48&lt;&gt;""),RANK($V48,$V$2:INDIRECT("$V$"&amp;0+COUNTA($P$2:$P$61)))+MAX($S$2:$S$61),"")</f>
        <v/>
      </c>
      <c r="Y48" s="28" t="str">
        <f aca="false">IF(AND(_xlfn.XOR(SUM(_xlfn.IFNA(INDEX('Mène 1'!$F$5:$F$34,MATCH($P48,'Mène 1'!$B$5:$B$34,0),1),0) , _xlfn.IFNA(INDEX('Mène 1'!$G$5:$G$34,MATCH($P48,'Mène 1'!$D$5:$D$34,0),1),0))=13,SUM(_xlfn.IFNA(INDEX('Mène 2'!$F$5:$F$34,MATCH($P48,'Mène 2'!$B$5:$B$34,0),1),0) , _xlfn.IFNA(INDEX('Mène 2'!$G$5:$G$34,MATCH($P48,'Mène 2'!$D$5:$D$34,0),1),0))=13,SUM(_xlfn.IFNA(INDEX('Mène 3'!$F$5:$F$34,MATCH($P48,'Mène 3'!$B$5:$B$34,0),1),0) , _xlfn.IFNA(INDEX('Mène 3'!$G$5:$G$34,MATCH($P48,'Mène 3'!$D$5:$D$34,0),1),0))=13 ),Q48=""),$P48,"")</f>
        <v/>
      </c>
      <c r="Z48" s="28" t="str">
        <f aca="true">IF(AND(Équipe!$B49&lt;&gt;0,'Mène 4'!Y48&lt;&gt;""),RAND(),"")</f>
        <v/>
      </c>
      <c r="AA48" s="28" t="str">
        <f aca="true">IF( AND(Équipe!$B49&lt;&gt;0,$Y48&lt;&gt;""),RANK($Z48,$Z$2:INDIRECT("$Z$"&amp;0+COUNTA($P$2:$P$61)))+MAX($W$2:$W$61),"")</f>
        <v/>
      </c>
      <c r="AC48" s="28" t="str">
        <f aca="false">IF(AND(SUM(_xlfn.IFNA(INDEX('Mène 1'!$F$5:$F$34,MATCH($P48,'Mène 1'!$B$5:$B$34,0),1),0) , _xlfn.IFNA(INDEX('Mène 1'!$G$5:$G$34,MATCH($P48,'Mène 1'!$D$5:$D$34,0),1),0))&lt;&gt;13,SUM(_xlfn.IFNA(INDEX('Mène 2'!$F$5:$F$34,MATCH($P48,'Mène 2'!$B$5:$B$34,0),1),0) , _xlfn.IFNA(INDEX('Mène 2'!$G$5:$G$34,MATCH($P48,'Mène 2'!$D$5:$D$34,0),1),0))&lt;&gt;13,SUM(_xlfn.IFNA(INDEX('Mène 3'!$F$5:$F$34,MATCH($P48,'Mène 3'!$B$5:$B$34,0),1),0) , _xlfn.IFNA(INDEX('Mène 3'!$G$5:$G$34,MATCH($P48,'Mène 3'!$D$5:$D$34,0),1),0))&lt;&gt;13 ),$P48,"")</f>
        <v/>
      </c>
      <c r="AD48" s="28" t="str">
        <f aca="true">IF(AND(Équipe!$B49&lt;&gt;0,'Mène 4'!AC48&lt;&gt;""),RAND(),"")</f>
        <v/>
      </c>
      <c r="AE48" s="28" t="str">
        <f aca="true">IF( AND(Équipe!$B49&lt;&gt;0,$AC48&lt;&gt;""),RANK($AD48,$AD$2:INDIRECT("$AD$"&amp;0+COUNTA($P$2:$P$61)))+MAX($AA$2:$AA$61),"")</f>
        <v/>
      </c>
    </row>
    <row r="49" customFormat="false" ht="12.8" hidden="false" customHeight="false" outlineLevel="0" collapsed="false">
      <c r="P49" s="28" t="str">
        <f aca="false">IF(Équipe!$B50&lt;&gt;0,Équipe!$A50,"")</f>
        <v/>
      </c>
      <c r="Q49" s="28" t="str">
        <f aca="false">IF(AND(SUM(_xlfn.IFNA(INDEX('Mène 1'!$F$5:$F$34,MATCH($P49,'Mène 1'!$B$5:$B$34,0),1),0) , _xlfn.IFNA(INDEX('Mène 1'!$G$5:$G$34,MATCH($P49,'Mène 1'!$D$5:$D$34,0),1),0))=13,SUM(_xlfn.IFNA(INDEX('Mène 2'!$F$5:$F$34,MATCH($P49,'Mène 2'!$B$5:$B$34,0),1),0) , _xlfn.IFNA(INDEX('Mène 2'!$G$5:$G$34,MATCH($P49,'Mène 2'!$D$5:$D$34,0),1),0))=13, SUM(_xlfn.IFNA(INDEX('Mène 3'!$F$5:$F$34,MATCH($P49,'Mène 3'!$B$5:$B$34,0),1),0) , _xlfn.IFNA(INDEX('Mène 3'!$G$5:$G$34,MATCH($P49,'Mène 3'!$D$5:$D$34,0),1),0))=13),$P49,"")</f>
        <v/>
      </c>
      <c r="R49" s="28" t="str">
        <f aca="true">IF(AND(Équipe!$B50&lt;&gt;0,'Mène 4'!Q49&lt;&gt;""),RAND(),"")</f>
        <v/>
      </c>
      <c r="S49" s="28" t="str">
        <f aca="true">IF(AND(Équipe!$B50&lt;&gt;0,$Q49&lt;&gt;""),RANK($R49,$R$2:INDIRECT("$R$"&amp;0+COUNTA($P$2:$P$61))),"")</f>
        <v/>
      </c>
      <c r="U49" s="28" t="str">
        <f aca="false">IF(AND(_xlfn.XOR(SUM(_xlfn.IFNA(INDEX('Mène 1'!$F$5:$F$34,MATCH($P49,'Mène 1'!$B$5:$B$34,0),1),0) , _xlfn.IFNA(INDEX('Mène 1'!$G$5:$G$34,MATCH($P49,'Mène 1'!$D$5:$D$34,0),1),0))&lt;&gt;13,SUM(_xlfn.IFNA(INDEX('Mène 2'!$F$5:$F$34,MATCH($P49,'Mène 2'!$B$5:$B$34,0),1),0) , _xlfn.IFNA(INDEX('Mène 2'!$G$5:$G$34,MATCH($P49,'Mène 2'!$D$5:$D$34,0),1),0))&lt;&gt;13, SUM(_xlfn.IFNA(INDEX('Mène 3'!$F$5:$F$34,MATCH($P49,'Mène 3'!$B$5:$B$34,0),1),0) , _xlfn.IFNA(INDEX('Mène 3'!$G$5:$G$34,MATCH($P49,'Mène 3'!$D$5:$D$34,0),1),0))&lt;&gt;13),SUM(IF(Équipe!D50=13,1,0),IF(Équipe!G50=13,1,0),IF(Équipe!J50=13,1,0))&lt;&gt;0 ),$P49,"")</f>
        <v/>
      </c>
      <c r="V49" s="28" t="str">
        <f aca="true">IF(AND(Équipe!$B50&lt;&gt;0,'Mène 4'!U49&lt;&gt;""),RAND(),"")</f>
        <v/>
      </c>
      <c r="W49" s="28" t="str">
        <f aca="true">IF( AND(Équipe!$B50&lt;&gt;0,$U49&lt;&gt;""),RANK($V49,$V$2:INDIRECT("$V$"&amp;0+COUNTA($P$2:$P$61)))+MAX($S$2:$S$61),"")</f>
        <v/>
      </c>
      <c r="Y49" s="28" t="str">
        <f aca="false">IF(AND(_xlfn.XOR(SUM(_xlfn.IFNA(INDEX('Mène 1'!$F$5:$F$34,MATCH($P49,'Mène 1'!$B$5:$B$34,0),1),0) , _xlfn.IFNA(INDEX('Mène 1'!$G$5:$G$34,MATCH($P49,'Mène 1'!$D$5:$D$34,0),1),0))=13,SUM(_xlfn.IFNA(INDEX('Mène 2'!$F$5:$F$34,MATCH($P49,'Mène 2'!$B$5:$B$34,0),1),0) , _xlfn.IFNA(INDEX('Mène 2'!$G$5:$G$34,MATCH($P49,'Mène 2'!$D$5:$D$34,0),1),0))=13,SUM(_xlfn.IFNA(INDEX('Mène 3'!$F$5:$F$34,MATCH($P49,'Mène 3'!$B$5:$B$34,0),1),0) , _xlfn.IFNA(INDEX('Mène 3'!$G$5:$G$34,MATCH($P49,'Mène 3'!$D$5:$D$34,0),1),0))=13 ),Q49=""),$P49,"")</f>
        <v/>
      </c>
      <c r="Z49" s="28" t="str">
        <f aca="true">IF(AND(Équipe!$B50&lt;&gt;0,'Mène 4'!Y49&lt;&gt;""),RAND(),"")</f>
        <v/>
      </c>
      <c r="AA49" s="28" t="str">
        <f aca="true">IF( AND(Équipe!$B50&lt;&gt;0,$Y49&lt;&gt;""),RANK($Z49,$Z$2:INDIRECT("$Z$"&amp;0+COUNTA($P$2:$P$61)))+MAX($W$2:$W$61),"")</f>
        <v/>
      </c>
      <c r="AC49" s="28" t="str">
        <f aca="false">IF(AND(SUM(_xlfn.IFNA(INDEX('Mène 1'!$F$5:$F$34,MATCH($P49,'Mène 1'!$B$5:$B$34,0),1),0) , _xlfn.IFNA(INDEX('Mène 1'!$G$5:$G$34,MATCH($P49,'Mène 1'!$D$5:$D$34,0),1),0))&lt;&gt;13,SUM(_xlfn.IFNA(INDEX('Mène 2'!$F$5:$F$34,MATCH($P49,'Mène 2'!$B$5:$B$34,0),1),0) , _xlfn.IFNA(INDEX('Mène 2'!$G$5:$G$34,MATCH($P49,'Mène 2'!$D$5:$D$34,0),1),0))&lt;&gt;13,SUM(_xlfn.IFNA(INDEX('Mène 3'!$F$5:$F$34,MATCH($P49,'Mène 3'!$B$5:$B$34,0),1),0) , _xlfn.IFNA(INDEX('Mène 3'!$G$5:$G$34,MATCH($P49,'Mène 3'!$D$5:$D$34,0),1),0))&lt;&gt;13 ),$P49,"")</f>
        <v/>
      </c>
      <c r="AD49" s="28" t="str">
        <f aca="true">IF(AND(Équipe!$B50&lt;&gt;0,'Mène 4'!AC49&lt;&gt;""),RAND(),"")</f>
        <v/>
      </c>
      <c r="AE49" s="28" t="str">
        <f aca="true">IF( AND(Équipe!$B50&lt;&gt;0,$AC49&lt;&gt;""),RANK($AD49,$AD$2:INDIRECT("$AD$"&amp;0+COUNTA($P$2:$P$61)))+MAX($AA$2:$AA$61),"")</f>
        <v/>
      </c>
    </row>
    <row r="50" customFormat="false" ht="12.8" hidden="false" customHeight="false" outlineLevel="0" collapsed="false">
      <c r="P50" s="28" t="str">
        <f aca="false">IF(Équipe!$B51&lt;&gt;0,Équipe!$A51,"")</f>
        <v/>
      </c>
      <c r="Q50" s="28" t="str">
        <f aca="false">IF(AND(SUM(_xlfn.IFNA(INDEX('Mène 1'!$F$5:$F$34,MATCH($P50,'Mène 1'!$B$5:$B$34,0),1),0) , _xlfn.IFNA(INDEX('Mène 1'!$G$5:$G$34,MATCH($P50,'Mène 1'!$D$5:$D$34,0),1),0))=13,SUM(_xlfn.IFNA(INDEX('Mène 2'!$F$5:$F$34,MATCH($P50,'Mène 2'!$B$5:$B$34,0),1),0) , _xlfn.IFNA(INDEX('Mène 2'!$G$5:$G$34,MATCH($P50,'Mène 2'!$D$5:$D$34,0),1),0))=13, SUM(_xlfn.IFNA(INDEX('Mène 3'!$F$5:$F$34,MATCH($P50,'Mène 3'!$B$5:$B$34,0),1),0) , _xlfn.IFNA(INDEX('Mène 3'!$G$5:$G$34,MATCH($P50,'Mène 3'!$D$5:$D$34,0),1),0))=13),$P50,"")</f>
        <v/>
      </c>
      <c r="R50" s="28" t="str">
        <f aca="true">IF(AND(Équipe!$B51&lt;&gt;0,'Mène 4'!Q50&lt;&gt;""),RAND(),"")</f>
        <v/>
      </c>
      <c r="S50" s="28" t="str">
        <f aca="true">IF(AND(Équipe!$B51&lt;&gt;0,$Q50&lt;&gt;""),RANK($R50,$R$2:INDIRECT("$R$"&amp;0+COUNTA($P$2:$P$61))),"")</f>
        <v/>
      </c>
      <c r="U50" s="28" t="str">
        <f aca="false">IF(AND(_xlfn.XOR(SUM(_xlfn.IFNA(INDEX('Mène 1'!$F$5:$F$34,MATCH($P50,'Mène 1'!$B$5:$B$34,0),1),0) , _xlfn.IFNA(INDEX('Mène 1'!$G$5:$G$34,MATCH($P50,'Mène 1'!$D$5:$D$34,0),1),0))&lt;&gt;13,SUM(_xlfn.IFNA(INDEX('Mène 2'!$F$5:$F$34,MATCH($P50,'Mène 2'!$B$5:$B$34,0),1),0) , _xlfn.IFNA(INDEX('Mène 2'!$G$5:$G$34,MATCH($P50,'Mène 2'!$D$5:$D$34,0),1),0))&lt;&gt;13, SUM(_xlfn.IFNA(INDEX('Mène 3'!$F$5:$F$34,MATCH($P50,'Mène 3'!$B$5:$B$34,0),1),0) , _xlfn.IFNA(INDEX('Mène 3'!$G$5:$G$34,MATCH($P50,'Mène 3'!$D$5:$D$34,0),1),0))&lt;&gt;13),SUM(IF(Équipe!D51=13,1,0),IF(Équipe!G51=13,1,0),IF(Équipe!J51=13,1,0))&lt;&gt;0 ),$P50,"")</f>
        <v/>
      </c>
      <c r="V50" s="28" t="str">
        <f aca="true">IF(AND(Équipe!$B51&lt;&gt;0,'Mène 4'!U50&lt;&gt;""),RAND(),"")</f>
        <v/>
      </c>
      <c r="W50" s="28" t="str">
        <f aca="true">IF( AND(Équipe!$B51&lt;&gt;0,$U50&lt;&gt;""),RANK($V50,$V$2:INDIRECT("$V$"&amp;0+COUNTA($P$2:$P$61)))+MAX($S$2:$S$61),"")</f>
        <v/>
      </c>
      <c r="Y50" s="28" t="str">
        <f aca="false">IF(AND(_xlfn.XOR(SUM(_xlfn.IFNA(INDEX('Mène 1'!$F$5:$F$34,MATCH($P50,'Mène 1'!$B$5:$B$34,0),1),0) , _xlfn.IFNA(INDEX('Mène 1'!$G$5:$G$34,MATCH($P50,'Mène 1'!$D$5:$D$34,0),1),0))=13,SUM(_xlfn.IFNA(INDEX('Mène 2'!$F$5:$F$34,MATCH($P50,'Mène 2'!$B$5:$B$34,0),1),0) , _xlfn.IFNA(INDEX('Mène 2'!$G$5:$G$34,MATCH($P50,'Mène 2'!$D$5:$D$34,0),1),0))=13,SUM(_xlfn.IFNA(INDEX('Mène 3'!$F$5:$F$34,MATCH($P50,'Mène 3'!$B$5:$B$34,0),1),0) , _xlfn.IFNA(INDEX('Mène 3'!$G$5:$G$34,MATCH($P50,'Mène 3'!$D$5:$D$34,0),1),0))=13 ),Q50=""),$P50,"")</f>
        <v/>
      </c>
      <c r="Z50" s="28" t="str">
        <f aca="true">IF(AND(Équipe!$B51&lt;&gt;0,'Mène 4'!Y50&lt;&gt;""),RAND(),"")</f>
        <v/>
      </c>
      <c r="AA50" s="28" t="str">
        <f aca="true">IF( AND(Équipe!$B51&lt;&gt;0,$Y50&lt;&gt;""),RANK($Z50,$Z$2:INDIRECT("$Z$"&amp;0+COUNTA($P$2:$P$61)))+MAX($W$2:$W$61),"")</f>
        <v/>
      </c>
      <c r="AC50" s="28" t="str">
        <f aca="false">IF(AND(SUM(_xlfn.IFNA(INDEX('Mène 1'!$F$5:$F$34,MATCH($P50,'Mène 1'!$B$5:$B$34,0),1),0) , _xlfn.IFNA(INDEX('Mène 1'!$G$5:$G$34,MATCH($P50,'Mène 1'!$D$5:$D$34,0),1),0))&lt;&gt;13,SUM(_xlfn.IFNA(INDEX('Mène 2'!$F$5:$F$34,MATCH($P50,'Mène 2'!$B$5:$B$34,0),1),0) , _xlfn.IFNA(INDEX('Mène 2'!$G$5:$G$34,MATCH($P50,'Mène 2'!$D$5:$D$34,0),1),0))&lt;&gt;13,SUM(_xlfn.IFNA(INDEX('Mène 3'!$F$5:$F$34,MATCH($P50,'Mène 3'!$B$5:$B$34,0),1),0) , _xlfn.IFNA(INDEX('Mène 3'!$G$5:$G$34,MATCH($P50,'Mène 3'!$D$5:$D$34,0),1),0))&lt;&gt;13 ),$P50,"")</f>
        <v/>
      </c>
      <c r="AD50" s="28" t="str">
        <f aca="true">IF(AND(Équipe!$B51&lt;&gt;0,'Mène 4'!AC50&lt;&gt;""),RAND(),"")</f>
        <v/>
      </c>
      <c r="AE50" s="28" t="str">
        <f aca="true">IF( AND(Équipe!$B51&lt;&gt;0,$AC50&lt;&gt;""),RANK($AD50,$AD$2:INDIRECT("$AD$"&amp;0+COUNTA($P$2:$P$61)))+MAX($AA$2:$AA$61),"")</f>
        <v/>
      </c>
    </row>
    <row r="51" customFormat="false" ht="12.8" hidden="false" customHeight="false" outlineLevel="0" collapsed="false">
      <c r="P51" s="28" t="str">
        <f aca="false">IF(Équipe!$B52&lt;&gt;0,Équipe!$A52,"")</f>
        <v/>
      </c>
      <c r="Q51" s="28" t="str">
        <f aca="false">IF(AND(SUM(_xlfn.IFNA(INDEX('Mène 1'!$F$5:$F$34,MATCH($P51,'Mène 1'!$B$5:$B$34,0),1),0) , _xlfn.IFNA(INDEX('Mène 1'!$G$5:$G$34,MATCH($P51,'Mène 1'!$D$5:$D$34,0),1),0))=13,SUM(_xlfn.IFNA(INDEX('Mène 2'!$F$5:$F$34,MATCH($P51,'Mène 2'!$B$5:$B$34,0),1),0) , _xlfn.IFNA(INDEX('Mène 2'!$G$5:$G$34,MATCH($P51,'Mène 2'!$D$5:$D$34,0),1),0))=13, SUM(_xlfn.IFNA(INDEX('Mène 3'!$F$5:$F$34,MATCH($P51,'Mène 3'!$B$5:$B$34,0),1),0) , _xlfn.IFNA(INDEX('Mène 3'!$G$5:$G$34,MATCH($P51,'Mène 3'!$D$5:$D$34,0),1),0))=13),$P51,"")</f>
        <v/>
      </c>
      <c r="R51" s="28" t="str">
        <f aca="true">IF(AND(Équipe!$B52&lt;&gt;0,'Mène 4'!Q51&lt;&gt;""),RAND(),"")</f>
        <v/>
      </c>
      <c r="S51" s="28" t="str">
        <f aca="true">IF(AND(Équipe!$B52&lt;&gt;0,$Q51&lt;&gt;""),RANK($R51,$R$2:INDIRECT("$R$"&amp;0+COUNTA($P$2:$P$61))),"")</f>
        <v/>
      </c>
      <c r="U51" s="28" t="str">
        <f aca="false">IF(AND(_xlfn.XOR(SUM(_xlfn.IFNA(INDEX('Mène 1'!$F$5:$F$34,MATCH($P51,'Mène 1'!$B$5:$B$34,0),1),0) , _xlfn.IFNA(INDEX('Mène 1'!$G$5:$G$34,MATCH($P51,'Mène 1'!$D$5:$D$34,0),1),0))&lt;&gt;13,SUM(_xlfn.IFNA(INDEX('Mène 2'!$F$5:$F$34,MATCH($P51,'Mène 2'!$B$5:$B$34,0),1),0) , _xlfn.IFNA(INDEX('Mène 2'!$G$5:$G$34,MATCH($P51,'Mène 2'!$D$5:$D$34,0),1),0))&lt;&gt;13, SUM(_xlfn.IFNA(INDEX('Mène 3'!$F$5:$F$34,MATCH($P51,'Mène 3'!$B$5:$B$34,0),1),0) , _xlfn.IFNA(INDEX('Mène 3'!$G$5:$G$34,MATCH($P51,'Mène 3'!$D$5:$D$34,0),1),0))&lt;&gt;13),SUM(IF(Équipe!D52=13,1,0),IF(Équipe!G52=13,1,0),IF(Équipe!J52=13,1,0))&lt;&gt;0 ),$P51,"")</f>
        <v/>
      </c>
      <c r="V51" s="28" t="str">
        <f aca="true">IF(AND(Équipe!$B52&lt;&gt;0,'Mène 4'!U51&lt;&gt;""),RAND(),"")</f>
        <v/>
      </c>
      <c r="W51" s="28" t="str">
        <f aca="true">IF( AND(Équipe!$B52&lt;&gt;0,$U51&lt;&gt;""),RANK($V51,$V$2:INDIRECT("$V$"&amp;0+COUNTA($P$2:$P$61)))+MAX($S$2:$S$61),"")</f>
        <v/>
      </c>
      <c r="Y51" s="28" t="str">
        <f aca="false">IF(AND(_xlfn.XOR(SUM(_xlfn.IFNA(INDEX('Mène 1'!$F$5:$F$34,MATCH($P51,'Mène 1'!$B$5:$B$34,0),1),0) , _xlfn.IFNA(INDEX('Mène 1'!$G$5:$G$34,MATCH($P51,'Mène 1'!$D$5:$D$34,0),1),0))=13,SUM(_xlfn.IFNA(INDEX('Mène 2'!$F$5:$F$34,MATCH($P51,'Mène 2'!$B$5:$B$34,0),1),0) , _xlfn.IFNA(INDEX('Mène 2'!$G$5:$G$34,MATCH($P51,'Mène 2'!$D$5:$D$34,0),1),0))=13,SUM(_xlfn.IFNA(INDEX('Mène 3'!$F$5:$F$34,MATCH($P51,'Mène 3'!$B$5:$B$34,0),1),0) , _xlfn.IFNA(INDEX('Mène 3'!$G$5:$G$34,MATCH($P51,'Mène 3'!$D$5:$D$34,0),1),0))=13 ),Q51=""),$P51,"")</f>
        <v/>
      </c>
      <c r="Z51" s="28" t="str">
        <f aca="true">IF(AND(Équipe!$B52&lt;&gt;0,'Mène 4'!Y51&lt;&gt;""),RAND(),"")</f>
        <v/>
      </c>
      <c r="AA51" s="28" t="str">
        <f aca="true">IF( AND(Équipe!$B52&lt;&gt;0,$Y51&lt;&gt;""),RANK($Z51,$Z$2:INDIRECT("$Z$"&amp;0+COUNTA($P$2:$P$61)))+MAX($W$2:$W$61),"")</f>
        <v/>
      </c>
      <c r="AC51" s="28" t="str">
        <f aca="false">IF(AND(SUM(_xlfn.IFNA(INDEX('Mène 1'!$F$5:$F$34,MATCH($P51,'Mène 1'!$B$5:$B$34,0),1),0) , _xlfn.IFNA(INDEX('Mène 1'!$G$5:$G$34,MATCH($P51,'Mène 1'!$D$5:$D$34,0),1),0))&lt;&gt;13,SUM(_xlfn.IFNA(INDEX('Mène 2'!$F$5:$F$34,MATCH($P51,'Mène 2'!$B$5:$B$34,0),1),0) , _xlfn.IFNA(INDEX('Mène 2'!$G$5:$G$34,MATCH($P51,'Mène 2'!$D$5:$D$34,0),1),0))&lt;&gt;13,SUM(_xlfn.IFNA(INDEX('Mène 3'!$F$5:$F$34,MATCH($P51,'Mène 3'!$B$5:$B$34,0),1),0) , _xlfn.IFNA(INDEX('Mène 3'!$G$5:$G$34,MATCH($P51,'Mène 3'!$D$5:$D$34,0),1),0))&lt;&gt;13 ),$P51,"")</f>
        <v/>
      </c>
      <c r="AD51" s="28" t="str">
        <f aca="true">IF(AND(Équipe!$B52&lt;&gt;0,'Mène 4'!AC51&lt;&gt;""),RAND(),"")</f>
        <v/>
      </c>
      <c r="AE51" s="28" t="str">
        <f aca="true">IF( AND(Équipe!$B52&lt;&gt;0,$AC51&lt;&gt;""),RANK($AD51,$AD$2:INDIRECT("$AD$"&amp;0+COUNTA($P$2:$P$61)))+MAX($AA$2:$AA$61),"")</f>
        <v/>
      </c>
    </row>
    <row r="52" customFormat="false" ht="12.8" hidden="false" customHeight="false" outlineLevel="0" collapsed="false">
      <c r="P52" s="28" t="str">
        <f aca="false">IF(Équipe!$B53&lt;&gt;0,Équipe!$A53,"")</f>
        <v/>
      </c>
      <c r="Q52" s="28" t="str">
        <f aca="false">IF(AND(SUM(_xlfn.IFNA(INDEX('Mène 1'!$F$5:$F$34,MATCH($P52,'Mène 1'!$B$5:$B$34,0),1),0) , _xlfn.IFNA(INDEX('Mène 1'!$G$5:$G$34,MATCH($P52,'Mène 1'!$D$5:$D$34,0),1),0))=13,SUM(_xlfn.IFNA(INDEX('Mène 2'!$F$5:$F$34,MATCH($P52,'Mène 2'!$B$5:$B$34,0),1),0) , _xlfn.IFNA(INDEX('Mène 2'!$G$5:$G$34,MATCH($P52,'Mène 2'!$D$5:$D$34,0),1),0))=13, SUM(_xlfn.IFNA(INDEX('Mène 3'!$F$5:$F$34,MATCH($P52,'Mène 3'!$B$5:$B$34,0),1),0) , _xlfn.IFNA(INDEX('Mène 3'!$G$5:$G$34,MATCH($P52,'Mène 3'!$D$5:$D$34,0),1),0))=13),$P52,"")</f>
        <v/>
      </c>
      <c r="R52" s="28" t="str">
        <f aca="true">IF(AND(Équipe!$B53&lt;&gt;0,'Mène 4'!Q52&lt;&gt;""),RAND(),"")</f>
        <v/>
      </c>
      <c r="S52" s="28" t="str">
        <f aca="true">IF(AND(Équipe!$B53&lt;&gt;0,$Q52&lt;&gt;""),RANK($R52,$R$2:INDIRECT("$R$"&amp;0+COUNTA($P$2:$P$61))),"")</f>
        <v/>
      </c>
      <c r="U52" s="28" t="str">
        <f aca="false">IF(AND(_xlfn.XOR(SUM(_xlfn.IFNA(INDEX('Mène 1'!$F$5:$F$34,MATCH($P52,'Mène 1'!$B$5:$B$34,0),1),0) , _xlfn.IFNA(INDEX('Mène 1'!$G$5:$G$34,MATCH($P52,'Mène 1'!$D$5:$D$34,0),1),0))&lt;&gt;13,SUM(_xlfn.IFNA(INDEX('Mène 2'!$F$5:$F$34,MATCH($P52,'Mène 2'!$B$5:$B$34,0),1),0) , _xlfn.IFNA(INDEX('Mène 2'!$G$5:$G$34,MATCH($P52,'Mène 2'!$D$5:$D$34,0),1),0))&lt;&gt;13, SUM(_xlfn.IFNA(INDEX('Mène 3'!$F$5:$F$34,MATCH($P52,'Mène 3'!$B$5:$B$34,0),1),0) , _xlfn.IFNA(INDEX('Mène 3'!$G$5:$G$34,MATCH($P52,'Mène 3'!$D$5:$D$34,0),1),0))&lt;&gt;13),SUM(IF(Équipe!D53=13,1,0),IF(Équipe!G53=13,1,0),IF(Équipe!J53=13,1,0))&lt;&gt;0 ),$P52,"")</f>
        <v/>
      </c>
      <c r="V52" s="28" t="str">
        <f aca="true">IF(AND(Équipe!$B53&lt;&gt;0,'Mène 4'!U52&lt;&gt;""),RAND(),"")</f>
        <v/>
      </c>
      <c r="W52" s="28" t="str">
        <f aca="true">IF( AND(Équipe!$B53&lt;&gt;0,$U52&lt;&gt;""),RANK($V52,$V$2:INDIRECT("$V$"&amp;0+COUNTA($P$2:$P$61)))+MAX($S$2:$S$61),"")</f>
        <v/>
      </c>
      <c r="Y52" s="28" t="str">
        <f aca="false">IF(AND(_xlfn.XOR(SUM(_xlfn.IFNA(INDEX('Mène 1'!$F$5:$F$34,MATCH($P52,'Mène 1'!$B$5:$B$34,0),1),0) , _xlfn.IFNA(INDEX('Mène 1'!$G$5:$G$34,MATCH($P52,'Mène 1'!$D$5:$D$34,0),1),0))=13,SUM(_xlfn.IFNA(INDEX('Mène 2'!$F$5:$F$34,MATCH($P52,'Mène 2'!$B$5:$B$34,0),1),0) , _xlfn.IFNA(INDEX('Mène 2'!$G$5:$G$34,MATCH($P52,'Mène 2'!$D$5:$D$34,0),1),0))=13,SUM(_xlfn.IFNA(INDEX('Mène 3'!$F$5:$F$34,MATCH($P52,'Mène 3'!$B$5:$B$34,0),1),0) , _xlfn.IFNA(INDEX('Mène 3'!$G$5:$G$34,MATCH($P52,'Mène 3'!$D$5:$D$34,0),1),0))=13 ),Q52=""),$P52,"")</f>
        <v/>
      </c>
      <c r="Z52" s="28" t="str">
        <f aca="true">IF(AND(Équipe!$B53&lt;&gt;0,'Mène 4'!Y52&lt;&gt;""),RAND(),"")</f>
        <v/>
      </c>
      <c r="AA52" s="28" t="str">
        <f aca="true">IF( AND(Équipe!$B53&lt;&gt;0,$Y52&lt;&gt;""),RANK($Z52,$Z$2:INDIRECT("$Z$"&amp;0+COUNTA($P$2:$P$61)))+MAX($W$2:$W$61),"")</f>
        <v/>
      </c>
      <c r="AC52" s="28" t="str">
        <f aca="false">IF(AND(SUM(_xlfn.IFNA(INDEX('Mène 1'!$F$5:$F$34,MATCH($P52,'Mène 1'!$B$5:$B$34,0),1),0) , _xlfn.IFNA(INDEX('Mène 1'!$G$5:$G$34,MATCH($P52,'Mène 1'!$D$5:$D$34,0),1),0))&lt;&gt;13,SUM(_xlfn.IFNA(INDEX('Mène 2'!$F$5:$F$34,MATCH($P52,'Mène 2'!$B$5:$B$34,0),1),0) , _xlfn.IFNA(INDEX('Mène 2'!$G$5:$G$34,MATCH($P52,'Mène 2'!$D$5:$D$34,0),1),0))&lt;&gt;13,SUM(_xlfn.IFNA(INDEX('Mène 3'!$F$5:$F$34,MATCH($P52,'Mène 3'!$B$5:$B$34,0),1),0) , _xlfn.IFNA(INDEX('Mène 3'!$G$5:$G$34,MATCH($P52,'Mène 3'!$D$5:$D$34,0),1),0))&lt;&gt;13 ),$P52,"")</f>
        <v/>
      </c>
      <c r="AD52" s="28" t="str">
        <f aca="true">IF(AND(Équipe!$B53&lt;&gt;0,'Mène 4'!AC52&lt;&gt;""),RAND(),"")</f>
        <v/>
      </c>
      <c r="AE52" s="28" t="str">
        <f aca="true">IF( AND(Équipe!$B53&lt;&gt;0,$AC52&lt;&gt;""),RANK($AD52,$AD$2:INDIRECT("$AD$"&amp;0+COUNTA($P$2:$P$61)))+MAX($AA$2:$AA$61),"")</f>
        <v/>
      </c>
    </row>
    <row r="53" customFormat="false" ht="12.8" hidden="false" customHeight="false" outlineLevel="0" collapsed="false">
      <c r="P53" s="28" t="str">
        <f aca="false">IF(Équipe!$B54&lt;&gt;0,Équipe!$A54,"")</f>
        <v/>
      </c>
      <c r="Q53" s="28" t="str">
        <f aca="false">IF(AND(SUM(_xlfn.IFNA(INDEX('Mène 1'!$F$5:$F$34,MATCH($P53,'Mène 1'!$B$5:$B$34,0),1),0) , _xlfn.IFNA(INDEX('Mène 1'!$G$5:$G$34,MATCH($P53,'Mène 1'!$D$5:$D$34,0),1),0))=13,SUM(_xlfn.IFNA(INDEX('Mène 2'!$F$5:$F$34,MATCH($P53,'Mène 2'!$B$5:$B$34,0),1),0) , _xlfn.IFNA(INDEX('Mène 2'!$G$5:$G$34,MATCH($P53,'Mène 2'!$D$5:$D$34,0),1),0))=13, SUM(_xlfn.IFNA(INDEX('Mène 3'!$F$5:$F$34,MATCH($P53,'Mène 3'!$B$5:$B$34,0),1),0) , _xlfn.IFNA(INDEX('Mène 3'!$G$5:$G$34,MATCH($P53,'Mène 3'!$D$5:$D$34,0),1),0))=13),$P53,"")</f>
        <v/>
      </c>
      <c r="R53" s="28" t="str">
        <f aca="true">IF(AND(Équipe!$B54&lt;&gt;0,'Mène 4'!Q53&lt;&gt;""),RAND(),"")</f>
        <v/>
      </c>
      <c r="S53" s="28" t="str">
        <f aca="true">IF(AND(Équipe!$B54&lt;&gt;0,$Q53&lt;&gt;""),RANK($R53,$R$2:INDIRECT("$R$"&amp;0+COUNTA($P$2:$P$61))),"")</f>
        <v/>
      </c>
      <c r="U53" s="28" t="str">
        <f aca="false">IF(AND(_xlfn.XOR(SUM(_xlfn.IFNA(INDEX('Mène 1'!$F$5:$F$34,MATCH($P53,'Mène 1'!$B$5:$B$34,0),1),0) , _xlfn.IFNA(INDEX('Mène 1'!$G$5:$G$34,MATCH($P53,'Mène 1'!$D$5:$D$34,0),1),0))&lt;&gt;13,SUM(_xlfn.IFNA(INDEX('Mène 2'!$F$5:$F$34,MATCH($P53,'Mène 2'!$B$5:$B$34,0),1),0) , _xlfn.IFNA(INDEX('Mène 2'!$G$5:$G$34,MATCH($P53,'Mène 2'!$D$5:$D$34,0),1),0))&lt;&gt;13, SUM(_xlfn.IFNA(INDEX('Mène 3'!$F$5:$F$34,MATCH($P53,'Mène 3'!$B$5:$B$34,0),1),0) , _xlfn.IFNA(INDEX('Mène 3'!$G$5:$G$34,MATCH($P53,'Mène 3'!$D$5:$D$34,0),1),0))&lt;&gt;13),SUM(IF(Équipe!D54=13,1,0),IF(Équipe!G54=13,1,0),IF(Équipe!J54=13,1,0))&lt;&gt;0 ),$P53,"")</f>
        <v/>
      </c>
      <c r="V53" s="28" t="str">
        <f aca="true">IF(AND(Équipe!$B54&lt;&gt;0,'Mène 4'!U53&lt;&gt;""),RAND(),"")</f>
        <v/>
      </c>
      <c r="W53" s="28" t="str">
        <f aca="true">IF( AND(Équipe!$B54&lt;&gt;0,$U53&lt;&gt;""),RANK($V53,$V$2:INDIRECT("$V$"&amp;0+COUNTA($P$2:$P$61)))+MAX($S$2:$S$61),"")</f>
        <v/>
      </c>
      <c r="Y53" s="28" t="str">
        <f aca="false">IF(AND(_xlfn.XOR(SUM(_xlfn.IFNA(INDEX('Mène 1'!$F$5:$F$34,MATCH($P53,'Mène 1'!$B$5:$B$34,0),1),0) , _xlfn.IFNA(INDEX('Mène 1'!$G$5:$G$34,MATCH($P53,'Mène 1'!$D$5:$D$34,0),1),0))=13,SUM(_xlfn.IFNA(INDEX('Mène 2'!$F$5:$F$34,MATCH($P53,'Mène 2'!$B$5:$B$34,0),1),0) , _xlfn.IFNA(INDEX('Mène 2'!$G$5:$G$34,MATCH($P53,'Mène 2'!$D$5:$D$34,0),1),0))=13,SUM(_xlfn.IFNA(INDEX('Mène 3'!$F$5:$F$34,MATCH($P53,'Mène 3'!$B$5:$B$34,0),1),0) , _xlfn.IFNA(INDEX('Mène 3'!$G$5:$G$34,MATCH($P53,'Mène 3'!$D$5:$D$34,0),1),0))=13 ),Q53=""),$P53,"")</f>
        <v/>
      </c>
      <c r="Z53" s="28" t="str">
        <f aca="true">IF(AND(Équipe!$B54&lt;&gt;0,'Mène 4'!Y53&lt;&gt;""),RAND(),"")</f>
        <v/>
      </c>
      <c r="AA53" s="28" t="str">
        <f aca="true">IF( AND(Équipe!$B54&lt;&gt;0,$Y53&lt;&gt;""),RANK($Z53,$Z$2:INDIRECT("$Z$"&amp;0+COUNTA($P$2:$P$61)))+MAX($W$2:$W$61),"")</f>
        <v/>
      </c>
      <c r="AC53" s="28" t="str">
        <f aca="false">IF(AND(SUM(_xlfn.IFNA(INDEX('Mène 1'!$F$5:$F$34,MATCH($P53,'Mène 1'!$B$5:$B$34,0),1),0) , _xlfn.IFNA(INDEX('Mène 1'!$G$5:$G$34,MATCH($P53,'Mène 1'!$D$5:$D$34,0),1),0))&lt;&gt;13,SUM(_xlfn.IFNA(INDEX('Mène 2'!$F$5:$F$34,MATCH($P53,'Mène 2'!$B$5:$B$34,0),1),0) , _xlfn.IFNA(INDEX('Mène 2'!$G$5:$G$34,MATCH($P53,'Mène 2'!$D$5:$D$34,0),1),0))&lt;&gt;13,SUM(_xlfn.IFNA(INDEX('Mène 3'!$F$5:$F$34,MATCH($P53,'Mène 3'!$B$5:$B$34,0),1),0) , _xlfn.IFNA(INDEX('Mène 3'!$G$5:$G$34,MATCH($P53,'Mène 3'!$D$5:$D$34,0),1),0))&lt;&gt;13 ),$P53,"")</f>
        <v/>
      </c>
      <c r="AD53" s="28" t="str">
        <f aca="true">IF(AND(Équipe!$B54&lt;&gt;0,'Mène 4'!AC53&lt;&gt;""),RAND(),"")</f>
        <v/>
      </c>
      <c r="AE53" s="28" t="str">
        <f aca="true">IF( AND(Équipe!$B54&lt;&gt;0,$AC53&lt;&gt;""),RANK($AD53,$AD$2:INDIRECT("$AD$"&amp;0+COUNTA($P$2:$P$61)))+MAX($AA$2:$AA$61),"")</f>
        <v/>
      </c>
    </row>
    <row r="54" customFormat="false" ht="12.8" hidden="false" customHeight="false" outlineLevel="0" collapsed="false">
      <c r="P54" s="28" t="str">
        <f aca="false">IF(Équipe!$B55&lt;&gt;0,Équipe!$A55,"")</f>
        <v/>
      </c>
      <c r="Q54" s="28" t="str">
        <f aca="false">IF(AND(SUM(_xlfn.IFNA(INDEX('Mène 1'!$F$5:$F$34,MATCH($P54,'Mène 1'!$B$5:$B$34,0),1),0) , _xlfn.IFNA(INDEX('Mène 1'!$G$5:$G$34,MATCH($P54,'Mène 1'!$D$5:$D$34,0),1),0))=13,SUM(_xlfn.IFNA(INDEX('Mène 2'!$F$5:$F$34,MATCH($P54,'Mène 2'!$B$5:$B$34,0),1),0) , _xlfn.IFNA(INDEX('Mène 2'!$G$5:$G$34,MATCH($P54,'Mène 2'!$D$5:$D$34,0),1),0))=13, SUM(_xlfn.IFNA(INDEX('Mène 3'!$F$5:$F$34,MATCH($P54,'Mène 3'!$B$5:$B$34,0),1),0) , _xlfn.IFNA(INDEX('Mène 3'!$G$5:$G$34,MATCH($P54,'Mène 3'!$D$5:$D$34,0),1),0))=13),$P54,"")</f>
        <v/>
      </c>
      <c r="R54" s="28" t="str">
        <f aca="true">IF(AND(Équipe!$B55&lt;&gt;0,'Mène 4'!Q54&lt;&gt;""),RAND(),"")</f>
        <v/>
      </c>
      <c r="S54" s="28" t="str">
        <f aca="true">IF(AND(Équipe!$B55&lt;&gt;0,$Q54&lt;&gt;""),RANK($R54,$R$2:INDIRECT("$R$"&amp;0+COUNTA($P$2:$P$61))),"")</f>
        <v/>
      </c>
      <c r="U54" s="28" t="str">
        <f aca="false">IF(AND(_xlfn.XOR(SUM(_xlfn.IFNA(INDEX('Mène 1'!$F$5:$F$34,MATCH($P54,'Mène 1'!$B$5:$B$34,0),1),0) , _xlfn.IFNA(INDEX('Mène 1'!$G$5:$G$34,MATCH($P54,'Mène 1'!$D$5:$D$34,0),1),0))&lt;&gt;13,SUM(_xlfn.IFNA(INDEX('Mène 2'!$F$5:$F$34,MATCH($P54,'Mène 2'!$B$5:$B$34,0),1),0) , _xlfn.IFNA(INDEX('Mène 2'!$G$5:$G$34,MATCH($P54,'Mène 2'!$D$5:$D$34,0),1),0))&lt;&gt;13, SUM(_xlfn.IFNA(INDEX('Mène 3'!$F$5:$F$34,MATCH($P54,'Mène 3'!$B$5:$B$34,0),1),0) , _xlfn.IFNA(INDEX('Mène 3'!$G$5:$G$34,MATCH($P54,'Mène 3'!$D$5:$D$34,0),1),0))&lt;&gt;13),SUM(IF(Équipe!D55=13,1,0),IF(Équipe!G55=13,1,0),IF(Équipe!J55=13,1,0))&lt;&gt;0 ),$P54,"")</f>
        <v/>
      </c>
      <c r="V54" s="28" t="str">
        <f aca="true">IF(AND(Équipe!$B55&lt;&gt;0,'Mène 4'!U54&lt;&gt;""),RAND(),"")</f>
        <v/>
      </c>
      <c r="W54" s="28" t="str">
        <f aca="true">IF( AND(Équipe!$B55&lt;&gt;0,$U54&lt;&gt;""),RANK($V54,$V$2:INDIRECT("$V$"&amp;0+COUNTA($P$2:$P$61)))+MAX($S$2:$S$61),"")</f>
        <v/>
      </c>
      <c r="Y54" s="28" t="str">
        <f aca="false">IF(AND(_xlfn.XOR(SUM(_xlfn.IFNA(INDEX('Mène 1'!$F$5:$F$34,MATCH($P54,'Mène 1'!$B$5:$B$34,0),1),0) , _xlfn.IFNA(INDEX('Mène 1'!$G$5:$G$34,MATCH($P54,'Mène 1'!$D$5:$D$34,0),1),0))=13,SUM(_xlfn.IFNA(INDEX('Mène 2'!$F$5:$F$34,MATCH($P54,'Mène 2'!$B$5:$B$34,0),1),0) , _xlfn.IFNA(INDEX('Mène 2'!$G$5:$G$34,MATCH($P54,'Mène 2'!$D$5:$D$34,0),1),0))=13,SUM(_xlfn.IFNA(INDEX('Mène 3'!$F$5:$F$34,MATCH($P54,'Mène 3'!$B$5:$B$34,0),1),0) , _xlfn.IFNA(INDEX('Mène 3'!$G$5:$G$34,MATCH($P54,'Mène 3'!$D$5:$D$34,0),1),0))=13 ),Q54=""),$P54,"")</f>
        <v/>
      </c>
      <c r="Z54" s="28" t="str">
        <f aca="true">IF(AND(Équipe!$B55&lt;&gt;0,'Mène 4'!Y54&lt;&gt;""),RAND(),"")</f>
        <v/>
      </c>
      <c r="AA54" s="28" t="str">
        <f aca="true">IF( AND(Équipe!$B55&lt;&gt;0,$Y54&lt;&gt;""),RANK($Z54,$Z$2:INDIRECT("$Z$"&amp;0+COUNTA($P$2:$P$61)))+MAX($W$2:$W$61),"")</f>
        <v/>
      </c>
      <c r="AC54" s="28" t="str">
        <f aca="false">IF(AND(SUM(_xlfn.IFNA(INDEX('Mène 1'!$F$5:$F$34,MATCH($P54,'Mène 1'!$B$5:$B$34,0),1),0) , _xlfn.IFNA(INDEX('Mène 1'!$G$5:$G$34,MATCH($P54,'Mène 1'!$D$5:$D$34,0),1),0))&lt;&gt;13,SUM(_xlfn.IFNA(INDEX('Mène 2'!$F$5:$F$34,MATCH($P54,'Mène 2'!$B$5:$B$34,0),1),0) , _xlfn.IFNA(INDEX('Mène 2'!$G$5:$G$34,MATCH($P54,'Mène 2'!$D$5:$D$34,0),1),0))&lt;&gt;13,SUM(_xlfn.IFNA(INDEX('Mène 3'!$F$5:$F$34,MATCH($P54,'Mène 3'!$B$5:$B$34,0),1),0) , _xlfn.IFNA(INDEX('Mène 3'!$G$5:$G$34,MATCH($P54,'Mène 3'!$D$5:$D$34,0),1),0))&lt;&gt;13 ),$P54,"")</f>
        <v/>
      </c>
      <c r="AD54" s="28" t="str">
        <f aca="true">IF(AND(Équipe!$B55&lt;&gt;0,'Mène 4'!AC54&lt;&gt;""),RAND(),"")</f>
        <v/>
      </c>
      <c r="AE54" s="28" t="str">
        <f aca="true">IF( AND(Équipe!$B55&lt;&gt;0,$AC54&lt;&gt;""),RANK($AD54,$AD$2:INDIRECT("$AD$"&amp;0+COUNTA($P$2:$P$61)))+MAX($AA$2:$AA$61),"")</f>
        <v/>
      </c>
    </row>
    <row r="55" customFormat="false" ht="12.8" hidden="false" customHeight="false" outlineLevel="0" collapsed="false">
      <c r="P55" s="28" t="str">
        <f aca="false">IF(Équipe!$B56&lt;&gt;0,Équipe!$A56,"")</f>
        <v/>
      </c>
      <c r="Q55" s="28" t="str">
        <f aca="false">IF(AND(SUM(_xlfn.IFNA(INDEX('Mène 1'!$F$5:$F$34,MATCH($P55,'Mène 1'!$B$5:$B$34,0),1),0) , _xlfn.IFNA(INDEX('Mène 1'!$G$5:$G$34,MATCH($P55,'Mène 1'!$D$5:$D$34,0),1),0))=13,SUM(_xlfn.IFNA(INDEX('Mène 2'!$F$5:$F$34,MATCH($P55,'Mène 2'!$B$5:$B$34,0),1),0) , _xlfn.IFNA(INDEX('Mène 2'!$G$5:$G$34,MATCH($P55,'Mène 2'!$D$5:$D$34,0),1),0))=13, SUM(_xlfn.IFNA(INDEX('Mène 3'!$F$5:$F$34,MATCH($P55,'Mène 3'!$B$5:$B$34,0),1),0) , _xlfn.IFNA(INDEX('Mène 3'!$G$5:$G$34,MATCH($P55,'Mène 3'!$D$5:$D$34,0),1),0))=13),$P55,"")</f>
        <v/>
      </c>
      <c r="R55" s="28" t="str">
        <f aca="true">IF(AND(Équipe!$B56&lt;&gt;0,'Mène 4'!Q55&lt;&gt;""),RAND(),"")</f>
        <v/>
      </c>
      <c r="S55" s="28" t="str">
        <f aca="true">IF(AND(Équipe!$B56&lt;&gt;0,$Q55&lt;&gt;""),RANK($R55,$R$2:INDIRECT("$R$"&amp;0+COUNTA($P$2:$P$61))),"")</f>
        <v/>
      </c>
      <c r="U55" s="28" t="str">
        <f aca="false">IF(AND(_xlfn.XOR(SUM(_xlfn.IFNA(INDEX('Mène 1'!$F$5:$F$34,MATCH($P55,'Mène 1'!$B$5:$B$34,0),1),0) , _xlfn.IFNA(INDEX('Mène 1'!$G$5:$G$34,MATCH($P55,'Mène 1'!$D$5:$D$34,0),1),0))&lt;&gt;13,SUM(_xlfn.IFNA(INDEX('Mène 2'!$F$5:$F$34,MATCH($P55,'Mène 2'!$B$5:$B$34,0),1),0) , _xlfn.IFNA(INDEX('Mène 2'!$G$5:$G$34,MATCH($P55,'Mène 2'!$D$5:$D$34,0),1),0))&lt;&gt;13, SUM(_xlfn.IFNA(INDEX('Mène 3'!$F$5:$F$34,MATCH($P55,'Mène 3'!$B$5:$B$34,0),1),0) , _xlfn.IFNA(INDEX('Mène 3'!$G$5:$G$34,MATCH($P55,'Mène 3'!$D$5:$D$34,0),1),0))&lt;&gt;13),SUM(IF(Équipe!D56=13,1,0),IF(Équipe!G56=13,1,0),IF(Équipe!J56=13,1,0))&lt;&gt;0 ),$P55,"")</f>
        <v/>
      </c>
      <c r="V55" s="28" t="str">
        <f aca="true">IF(AND(Équipe!$B56&lt;&gt;0,'Mène 4'!U55&lt;&gt;""),RAND(),"")</f>
        <v/>
      </c>
      <c r="W55" s="28" t="str">
        <f aca="true">IF( AND(Équipe!$B56&lt;&gt;0,$U55&lt;&gt;""),RANK($V55,$V$2:INDIRECT("$V$"&amp;0+COUNTA($P$2:$P$61)))+MAX($S$2:$S$61),"")</f>
        <v/>
      </c>
      <c r="Y55" s="28" t="str">
        <f aca="false">IF(AND(_xlfn.XOR(SUM(_xlfn.IFNA(INDEX('Mène 1'!$F$5:$F$34,MATCH($P55,'Mène 1'!$B$5:$B$34,0),1),0) , _xlfn.IFNA(INDEX('Mène 1'!$G$5:$G$34,MATCH($P55,'Mène 1'!$D$5:$D$34,0),1),0))=13,SUM(_xlfn.IFNA(INDEX('Mène 2'!$F$5:$F$34,MATCH($P55,'Mène 2'!$B$5:$B$34,0),1),0) , _xlfn.IFNA(INDEX('Mène 2'!$G$5:$G$34,MATCH($P55,'Mène 2'!$D$5:$D$34,0),1),0))=13,SUM(_xlfn.IFNA(INDEX('Mène 3'!$F$5:$F$34,MATCH($P55,'Mène 3'!$B$5:$B$34,0),1),0) , _xlfn.IFNA(INDEX('Mène 3'!$G$5:$G$34,MATCH($P55,'Mène 3'!$D$5:$D$34,0),1),0))=13 ),Q55=""),$P55,"")</f>
        <v/>
      </c>
      <c r="Z55" s="28" t="str">
        <f aca="true">IF(AND(Équipe!$B56&lt;&gt;0,'Mène 4'!Y55&lt;&gt;""),RAND(),"")</f>
        <v/>
      </c>
      <c r="AA55" s="28" t="str">
        <f aca="true">IF( AND(Équipe!$B56&lt;&gt;0,$Y55&lt;&gt;""),RANK($Z55,$Z$2:INDIRECT("$Z$"&amp;0+COUNTA($P$2:$P$61)))+MAX($W$2:$W$61),"")</f>
        <v/>
      </c>
      <c r="AC55" s="28" t="str">
        <f aca="false">IF(AND(SUM(_xlfn.IFNA(INDEX('Mène 1'!$F$5:$F$34,MATCH($P55,'Mène 1'!$B$5:$B$34,0),1),0) , _xlfn.IFNA(INDEX('Mène 1'!$G$5:$G$34,MATCH($P55,'Mène 1'!$D$5:$D$34,0),1),0))&lt;&gt;13,SUM(_xlfn.IFNA(INDEX('Mène 2'!$F$5:$F$34,MATCH($P55,'Mène 2'!$B$5:$B$34,0),1),0) , _xlfn.IFNA(INDEX('Mène 2'!$G$5:$G$34,MATCH($P55,'Mène 2'!$D$5:$D$34,0),1),0))&lt;&gt;13,SUM(_xlfn.IFNA(INDEX('Mène 3'!$F$5:$F$34,MATCH($P55,'Mène 3'!$B$5:$B$34,0),1),0) , _xlfn.IFNA(INDEX('Mène 3'!$G$5:$G$34,MATCH($P55,'Mène 3'!$D$5:$D$34,0),1),0))&lt;&gt;13 ),$P55,"")</f>
        <v/>
      </c>
      <c r="AD55" s="28" t="str">
        <f aca="true">IF(AND(Équipe!$B56&lt;&gt;0,'Mène 4'!AC55&lt;&gt;""),RAND(),"")</f>
        <v/>
      </c>
      <c r="AE55" s="28" t="str">
        <f aca="true">IF( AND(Équipe!$B56&lt;&gt;0,$AC55&lt;&gt;""),RANK($AD55,$AD$2:INDIRECT("$AD$"&amp;0+COUNTA($P$2:$P$61)))+MAX($AA$2:$AA$61),"")</f>
        <v/>
      </c>
    </row>
    <row r="56" customFormat="false" ht="12.8" hidden="false" customHeight="false" outlineLevel="0" collapsed="false">
      <c r="P56" s="28" t="str">
        <f aca="false">IF(Équipe!$B57&lt;&gt;0,Équipe!$A57,"")</f>
        <v/>
      </c>
      <c r="Q56" s="28" t="str">
        <f aca="false">IF(AND(SUM(_xlfn.IFNA(INDEX('Mène 1'!$F$5:$F$34,MATCH($P56,'Mène 1'!$B$5:$B$34,0),1),0) , _xlfn.IFNA(INDEX('Mène 1'!$G$5:$G$34,MATCH($P56,'Mène 1'!$D$5:$D$34,0),1),0))=13,SUM(_xlfn.IFNA(INDEX('Mène 2'!$F$5:$F$34,MATCH($P56,'Mène 2'!$B$5:$B$34,0),1),0) , _xlfn.IFNA(INDEX('Mène 2'!$G$5:$G$34,MATCH($P56,'Mène 2'!$D$5:$D$34,0),1),0))=13, SUM(_xlfn.IFNA(INDEX('Mène 3'!$F$5:$F$34,MATCH($P56,'Mène 3'!$B$5:$B$34,0),1),0) , _xlfn.IFNA(INDEX('Mène 3'!$G$5:$G$34,MATCH($P56,'Mène 3'!$D$5:$D$34,0),1),0))=13),$P56,"")</f>
        <v/>
      </c>
      <c r="R56" s="28" t="str">
        <f aca="true">IF(AND(Équipe!$B57&lt;&gt;0,'Mène 4'!Q56&lt;&gt;""),RAND(),"")</f>
        <v/>
      </c>
      <c r="S56" s="28" t="str">
        <f aca="true">IF(AND(Équipe!$B57&lt;&gt;0,$Q56&lt;&gt;""),RANK($R56,$R$2:INDIRECT("$R$"&amp;0+COUNTA($P$2:$P$61))),"")</f>
        <v/>
      </c>
      <c r="U56" s="28" t="str">
        <f aca="false">IF(AND(_xlfn.XOR(SUM(_xlfn.IFNA(INDEX('Mène 1'!$F$5:$F$34,MATCH($P56,'Mène 1'!$B$5:$B$34,0),1),0) , _xlfn.IFNA(INDEX('Mène 1'!$G$5:$G$34,MATCH($P56,'Mène 1'!$D$5:$D$34,0),1),0))&lt;&gt;13,SUM(_xlfn.IFNA(INDEX('Mène 2'!$F$5:$F$34,MATCH($P56,'Mène 2'!$B$5:$B$34,0),1),0) , _xlfn.IFNA(INDEX('Mène 2'!$G$5:$G$34,MATCH($P56,'Mène 2'!$D$5:$D$34,0),1),0))&lt;&gt;13, SUM(_xlfn.IFNA(INDEX('Mène 3'!$F$5:$F$34,MATCH($P56,'Mène 3'!$B$5:$B$34,0),1),0) , _xlfn.IFNA(INDEX('Mène 3'!$G$5:$G$34,MATCH($P56,'Mène 3'!$D$5:$D$34,0),1),0))&lt;&gt;13),SUM(IF(Équipe!D57=13,1,0),IF(Équipe!G57=13,1,0),IF(Équipe!J57=13,1,0))&lt;&gt;0 ),$P56,"")</f>
        <v/>
      </c>
      <c r="V56" s="28" t="str">
        <f aca="true">IF(AND(Équipe!$B57&lt;&gt;0,'Mène 4'!U56&lt;&gt;""),RAND(),"")</f>
        <v/>
      </c>
      <c r="W56" s="28" t="str">
        <f aca="true">IF( AND(Équipe!$B57&lt;&gt;0,$U56&lt;&gt;""),RANK($V56,$V$2:INDIRECT("$V$"&amp;0+COUNTA($P$2:$P$61)))+MAX($S$2:$S$61),"")</f>
        <v/>
      </c>
      <c r="Y56" s="28" t="str">
        <f aca="false">IF(AND(_xlfn.XOR(SUM(_xlfn.IFNA(INDEX('Mène 1'!$F$5:$F$34,MATCH($P56,'Mène 1'!$B$5:$B$34,0),1),0) , _xlfn.IFNA(INDEX('Mène 1'!$G$5:$G$34,MATCH($P56,'Mène 1'!$D$5:$D$34,0),1),0))=13,SUM(_xlfn.IFNA(INDEX('Mène 2'!$F$5:$F$34,MATCH($P56,'Mène 2'!$B$5:$B$34,0),1),0) , _xlfn.IFNA(INDEX('Mène 2'!$G$5:$G$34,MATCH($P56,'Mène 2'!$D$5:$D$34,0),1),0))=13,SUM(_xlfn.IFNA(INDEX('Mène 3'!$F$5:$F$34,MATCH($P56,'Mène 3'!$B$5:$B$34,0),1),0) , _xlfn.IFNA(INDEX('Mène 3'!$G$5:$G$34,MATCH($P56,'Mène 3'!$D$5:$D$34,0),1),0))=13 ),Q56=""),$P56,"")</f>
        <v/>
      </c>
      <c r="Z56" s="28" t="str">
        <f aca="true">IF(AND(Équipe!$B57&lt;&gt;0,'Mène 4'!Y56&lt;&gt;""),RAND(),"")</f>
        <v/>
      </c>
      <c r="AA56" s="28" t="str">
        <f aca="true">IF( AND(Équipe!$B57&lt;&gt;0,$Y56&lt;&gt;""),RANK($Z56,$Z$2:INDIRECT("$Z$"&amp;0+COUNTA($P$2:$P$61)))+MAX($W$2:$W$61),"")</f>
        <v/>
      </c>
      <c r="AC56" s="28" t="str">
        <f aca="false">IF(AND(SUM(_xlfn.IFNA(INDEX('Mène 1'!$F$5:$F$34,MATCH($P56,'Mène 1'!$B$5:$B$34,0),1),0) , _xlfn.IFNA(INDEX('Mène 1'!$G$5:$G$34,MATCH($P56,'Mène 1'!$D$5:$D$34,0),1),0))&lt;&gt;13,SUM(_xlfn.IFNA(INDEX('Mène 2'!$F$5:$F$34,MATCH($P56,'Mène 2'!$B$5:$B$34,0),1),0) , _xlfn.IFNA(INDEX('Mène 2'!$G$5:$G$34,MATCH($P56,'Mène 2'!$D$5:$D$34,0),1),0))&lt;&gt;13,SUM(_xlfn.IFNA(INDEX('Mène 3'!$F$5:$F$34,MATCH($P56,'Mène 3'!$B$5:$B$34,0),1),0) , _xlfn.IFNA(INDEX('Mène 3'!$G$5:$G$34,MATCH($P56,'Mène 3'!$D$5:$D$34,0),1),0))&lt;&gt;13 ),$P56,"")</f>
        <v/>
      </c>
      <c r="AD56" s="28" t="str">
        <f aca="true">IF(AND(Équipe!$B57&lt;&gt;0,'Mène 4'!AC56&lt;&gt;""),RAND(),"")</f>
        <v/>
      </c>
      <c r="AE56" s="28" t="str">
        <f aca="true">IF( AND(Équipe!$B57&lt;&gt;0,$AC56&lt;&gt;""),RANK($AD56,$AD$2:INDIRECT("$AD$"&amp;0+COUNTA($P$2:$P$61)))+MAX($AA$2:$AA$61),"")</f>
        <v/>
      </c>
    </row>
    <row r="57" customFormat="false" ht="12.8" hidden="false" customHeight="false" outlineLevel="0" collapsed="false">
      <c r="P57" s="28" t="str">
        <f aca="false">IF(Équipe!$B58&lt;&gt;0,Équipe!$A58,"")</f>
        <v/>
      </c>
      <c r="Q57" s="28" t="str">
        <f aca="false">IF(AND(SUM(_xlfn.IFNA(INDEX('Mène 1'!$F$5:$F$34,MATCH($P57,'Mène 1'!$B$5:$B$34,0),1),0) , _xlfn.IFNA(INDEX('Mène 1'!$G$5:$G$34,MATCH($P57,'Mène 1'!$D$5:$D$34,0),1),0))=13,SUM(_xlfn.IFNA(INDEX('Mène 2'!$F$5:$F$34,MATCH($P57,'Mène 2'!$B$5:$B$34,0),1),0) , _xlfn.IFNA(INDEX('Mène 2'!$G$5:$G$34,MATCH($P57,'Mène 2'!$D$5:$D$34,0),1),0))=13, SUM(_xlfn.IFNA(INDEX('Mène 3'!$F$5:$F$34,MATCH($P57,'Mène 3'!$B$5:$B$34,0),1),0) , _xlfn.IFNA(INDEX('Mène 3'!$G$5:$G$34,MATCH($P57,'Mène 3'!$D$5:$D$34,0),1),0))=13),$P57,"")</f>
        <v/>
      </c>
      <c r="R57" s="28" t="str">
        <f aca="true">IF(AND(Équipe!$B58&lt;&gt;0,'Mène 4'!Q57&lt;&gt;""),RAND(),"")</f>
        <v/>
      </c>
      <c r="S57" s="28" t="str">
        <f aca="true">IF(AND(Équipe!$B58&lt;&gt;0,$Q57&lt;&gt;""),RANK($R57,$R$2:INDIRECT("$R$"&amp;0+COUNTA($P$2:$P$61))),"")</f>
        <v/>
      </c>
      <c r="U57" s="28" t="str">
        <f aca="false">IF(AND(_xlfn.XOR(SUM(_xlfn.IFNA(INDEX('Mène 1'!$F$5:$F$34,MATCH($P57,'Mène 1'!$B$5:$B$34,0),1),0) , _xlfn.IFNA(INDEX('Mène 1'!$G$5:$G$34,MATCH($P57,'Mène 1'!$D$5:$D$34,0),1),0))&lt;&gt;13,SUM(_xlfn.IFNA(INDEX('Mène 2'!$F$5:$F$34,MATCH($P57,'Mène 2'!$B$5:$B$34,0),1),0) , _xlfn.IFNA(INDEX('Mène 2'!$G$5:$G$34,MATCH($P57,'Mène 2'!$D$5:$D$34,0),1),0))&lt;&gt;13, SUM(_xlfn.IFNA(INDEX('Mène 3'!$F$5:$F$34,MATCH($P57,'Mène 3'!$B$5:$B$34,0),1),0) , _xlfn.IFNA(INDEX('Mène 3'!$G$5:$G$34,MATCH($P57,'Mène 3'!$D$5:$D$34,0),1),0))&lt;&gt;13),SUM(IF(Équipe!D58=13,1,0),IF(Équipe!G58=13,1,0),IF(Équipe!J58=13,1,0))&lt;&gt;0 ),$P57,"")</f>
        <v/>
      </c>
      <c r="V57" s="28" t="str">
        <f aca="true">IF(AND(Équipe!$B58&lt;&gt;0,'Mène 4'!U57&lt;&gt;""),RAND(),"")</f>
        <v/>
      </c>
      <c r="W57" s="28" t="str">
        <f aca="true">IF( AND(Équipe!$B58&lt;&gt;0,$U57&lt;&gt;""),RANK($V57,$V$2:INDIRECT("$V$"&amp;0+COUNTA($P$2:$P$61)))+MAX($S$2:$S$61),"")</f>
        <v/>
      </c>
      <c r="Y57" s="28" t="str">
        <f aca="false">IF(AND(_xlfn.XOR(SUM(_xlfn.IFNA(INDEX('Mène 1'!$F$5:$F$34,MATCH($P57,'Mène 1'!$B$5:$B$34,0),1),0) , _xlfn.IFNA(INDEX('Mène 1'!$G$5:$G$34,MATCH($P57,'Mène 1'!$D$5:$D$34,0),1),0))=13,SUM(_xlfn.IFNA(INDEX('Mène 2'!$F$5:$F$34,MATCH($P57,'Mène 2'!$B$5:$B$34,0),1),0) , _xlfn.IFNA(INDEX('Mène 2'!$G$5:$G$34,MATCH($P57,'Mène 2'!$D$5:$D$34,0),1),0))=13,SUM(_xlfn.IFNA(INDEX('Mène 3'!$F$5:$F$34,MATCH($P57,'Mène 3'!$B$5:$B$34,0),1),0) , _xlfn.IFNA(INDEX('Mène 3'!$G$5:$G$34,MATCH($P57,'Mène 3'!$D$5:$D$34,0),1),0))=13 ),Q57=""),$P57,"")</f>
        <v/>
      </c>
      <c r="Z57" s="28" t="str">
        <f aca="true">IF(AND(Équipe!$B58&lt;&gt;0,'Mène 4'!Y57&lt;&gt;""),RAND(),"")</f>
        <v/>
      </c>
      <c r="AA57" s="28" t="str">
        <f aca="true">IF( AND(Équipe!$B58&lt;&gt;0,$Y57&lt;&gt;""),RANK($Z57,$Z$2:INDIRECT("$Z$"&amp;0+COUNTA($P$2:$P$61)))+MAX($W$2:$W$61),"")</f>
        <v/>
      </c>
      <c r="AC57" s="28" t="str">
        <f aca="false">IF(AND(SUM(_xlfn.IFNA(INDEX('Mène 1'!$F$5:$F$34,MATCH($P57,'Mène 1'!$B$5:$B$34,0),1),0) , _xlfn.IFNA(INDEX('Mène 1'!$G$5:$G$34,MATCH($P57,'Mène 1'!$D$5:$D$34,0),1),0))&lt;&gt;13,SUM(_xlfn.IFNA(INDEX('Mène 2'!$F$5:$F$34,MATCH($P57,'Mène 2'!$B$5:$B$34,0),1),0) , _xlfn.IFNA(INDEX('Mène 2'!$G$5:$G$34,MATCH($P57,'Mène 2'!$D$5:$D$34,0),1),0))&lt;&gt;13,SUM(_xlfn.IFNA(INDEX('Mène 3'!$F$5:$F$34,MATCH($P57,'Mène 3'!$B$5:$B$34,0),1),0) , _xlfn.IFNA(INDEX('Mène 3'!$G$5:$G$34,MATCH($P57,'Mène 3'!$D$5:$D$34,0),1),0))&lt;&gt;13 ),$P57,"")</f>
        <v/>
      </c>
      <c r="AD57" s="28" t="str">
        <f aca="true">IF(AND(Équipe!$B58&lt;&gt;0,'Mène 4'!AC57&lt;&gt;""),RAND(),"")</f>
        <v/>
      </c>
      <c r="AE57" s="28" t="str">
        <f aca="true">IF( AND(Équipe!$B58&lt;&gt;0,$AC57&lt;&gt;""),RANK($AD57,$AD$2:INDIRECT("$AD$"&amp;0+COUNTA($P$2:$P$61)))+MAX($AA$2:$AA$61),"")</f>
        <v/>
      </c>
    </row>
    <row r="58" customFormat="false" ht="12.8" hidden="false" customHeight="false" outlineLevel="0" collapsed="false">
      <c r="P58" s="28" t="str">
        <f aca="false">IF(Équipe!$B59&lt;&gt;0,Équipe!$A59,"")</f>
        <v/>
      </c>
      <c r="Q58" s="28" t="str">
        <f aca="false">IF(AND(SUM(_xlfn.IFNA(INDEX('Mène 1'!$F$5:$F$34,MATCH($P58,'Mène 1'!$B$5:$B$34,0),1),0) , _xlfn.IFNA(INDEX('Mène 1'!$G$5:$G$34,MATCH($P58,'Mène 1'!$D$5:$D$34,0),1),0))=13,SUM(_xlfn.IFNA(INDEX('Mène 2'!$F$5:$F$34,MATCH($P58,'Mène 2'!$B$5:$B$34,0),1),0) , _xlfn.IFNA(INDEX('Mène 2'!$G$5:$G$34,MATCH($P58,'Mène 2'!$D$5:$D$34,0),1),0))=13, SUM(_xlfn.IFNA(INDEX('Mène 3'!$F$5:$F$34,MATCH($P58,'Mène 3'!$B$5:$B$34,0),1),0) , _xlfn.IFNA(INDEX('Mène 3'!$G$5:$G$34,MATCH($P58,'Mène 3'!$D$5:$D$34,0),1),0))=13),$P58,"")</f>
        <v/>
      </c>
      <c r="R58" s="28" t="str">
        <f aca="true">IF(AND(Équipe!$B59&lt;&gt;0,'Mène 4'!Q58&lt;&gt;""),RAND(),"")</f>
        <v/>
      </c>
      <c r="S58" s="28" t="str">
        <f aca="true">IF(AND(Équipe!$B59&lt;&gt;0,$Q58&lt;&gt;""),RANK($R58,$R$2:INDIRECT("$R$"&amp;0+COUNTA($P$2:$P$61))),"")</f>
        <v/>
      </c>
      <c r="U58" s="28" t="str">
        <f aca="false">IF(AND(_xlfn.XOR(SUM(_xlfn.IFNA(INDEX('Mène 1'!$F$5:$F$34,MATCH($P58,'Mène 1'!$B$5:$B$34,0),1),0) , _xlfn.IFNA(INDEX('Mène 1'!$G$5:$G$34,MATCH($P58,'Mène 1'!$D$5:$D$34,0),1),0))&lt;&gt;13,SUM(_xlfn.IFNA(INDEX('Mène 2'!$F$5:$F$34,MATCH($P58,'Mène 2'!$B$5:$B$34,0),1),0) , _xlfn.IFNA(INDEX('Mène 2'!$G$5:$G$34,MATCH($P58,'Mène 2'!$D$5:$D$34,0),1),0))&lt;&gt;13, SUM(_xlfn.IFNA(INDEX('Mène 3'!$F$5:$F$34,MATCH($P58,'Mène 3'!$B$5:$B$34,0),1),0) , _xlfn.IFNA(INDEX('Mène 3'!$G$5:$G$34,MATCH($P58,'Mène 3'!$D$5:$D$34,0),1),0))&lt;&gt;13),SUM(IF(Équipe!D59=13,1,0),IF(Équipe!G59=13,1,0),IF(Équipe!J59=13,1,0))&lt;&gt;0 ),$P58,"")</f>
        <v/>
      </c>
      <c r="V58" s="28" t="str">
        <f aca="true">IF(AND(Équipe!$B59&lt;&gt;0,'Mène 4'!U58&lt;&gt;""),RAND(),"")</f>
        <v/>
      </c>
      <c r="W58" s="28" t="str">
        <f aca="true">IF( AND(Équipe!$B59&lt;&gt;0,$U58&lt;&gt;""),RANK($V58,$V$2:INDIRECT("$V$"&amp;0+COUNTA($P$2:$P$61)))+MAX($S$2:$S$61),"")</f>
        <v/>
      </c>
      <c r="Y58" s="28" t="str">
        <f aca="false">IF(AND(_xlfn.XOR(SUM(_xlfn.IFNA(INDEX('Mène 1'!$F$5:$F$34,MATCH($P58,'Mène 1'!$B$5:$B$34,0),1),0) , _xlfn.IFNA(INDEX('Mène 1'!$G$5:$G$34,MATCH($P58,'Mène 1'!$D$5:$D$34,0),1),0))=13,SUM(_xlfn.IFNA(INDEX('Mène 2'!$F$5:$F$34,MATCH($P58,'Mène 2'!$B$5:$B$34,0),1),0) , _xlfn.IFNA(INDEX('Mène 2'!$G$5:$G$34,MATCH($P58,'Mène 2'!$D$5:$D$34,0),1),0))=13,SUM(_xlfn.IFNA(INDEX('Mène 3'!$F$5:$F$34,MATCH($P58,'Mène 3'!$B$5:$B$34,0),1),0) , _xlfn.IFNA(INDEX('Mène 3'!$G$5:$G$34,MATCH($P58,'Mène 3'!$D$5:$D$34,0),1),0))=13 ),Q58=""),$P58,"")</f>
        <v/>
      </c>
      <c r="Z58" s="28" t="str">
        <f aca="true">IF(AND(Équipe!$B59&lt;&gt;0,'Mène 4'!Y58&lt;&gt;""),RAND(),"")</f>
        <v/>
      </c>
      <c r="AA58" s="28" t="str">
        <f aca="true">IF( AND(Équipe!$B59&lt;&gt;0,$Y58&lt;&gt;""),RANK($Z58,$Z$2:INDIRECT("$Z$"&amp;0+COUNTA($P$2:$P$61)))+MAX($W$2:$W$61),"")</f>
        <v/>
      </c>
      <c r="AC58" s="28" t="str">
        <f aca="false">IF(AND(SUM(_xlfn.IFNA(INDEX('Mène 1'!$F$5:$F$34,MATCH($P58,'Mène 1'!$B$5:$B$34,0),1),0) , _xlfn.IFNA(INDEX('Mène 1'!$G$5:$G$34,MATCH($P58,'Mène 1'!$D$5:$D$34,0),1),0))&lt;&gt;13,SUM(_xlfn.IFNA(INDEX('Mène 2'!$F$5:$F$34,MATCH($P58,'Mène 2'!$B$5:$B$34,0),1),0) , _xlfn.IFNA(INDEX('Mène 2'!$G$5:$G$34,MATCH($P58,'Mène 2'!$D$5:$D$34,0),1),0))&lt;&gt;13,SUM(_xlfn.IFNA(INDEX('Mène 3'!$F$5:$F$34,MATCH($P58,'Mène 3'!$B$5:$B$34,0),1),0) , _xlfn.IFNA(INDEX('Mène 3'!$G$5:$G$34,MATCH($P58,'Mène 3'!$D$5:$D$34,0),1),0))&lt;&gt;13 ),$P58,"")</f>
        <v/>
      </c>
      <c r="AD58" s="28" t="str">
        <f aca="true">IF(AND(Équipe!$B59&lt;&gt;0,'Mène 4'!AC58&lt;&gt;""),RAND(),"")</f>
        <v/>
      </c>
      <c r="AE58" s="28" t="str">
        <f aca="true">IF( AND(Équipe!$B59&lt;&gt;0,$AC58&lt;&gt;""),RANK($AD58,$AD$2:INDIRECT("$AD$"&amp;0+COUNTA($P$2:$P$61)))+MAX($AA$2:$AA$61),"")</f>
        <v/>
      </c>
    </row>
    <row r="59" customFormat="false" ht="12.8" hidden="false" customHeight="false" outlineLevel="0" collapsed="false">
      <c r="P59" s="28" t="str">
        <f aca="false">IF(Équipe!$B60&lt;&gt;0,Équipe!$A60,"")</f>
        <v/>
      </c>
      <c r="Q59" s="28" t="str">
        <f aca="false">IF(AND(SUM(_xlfn.IFNA(INDEX('Mène 1'!$F$5:$F$34,MATCH($P59,'Mène 1'!$B$5:$B$34,0),1),0) , _xlfn.IFNA(INDEX('Mène 1'!$G$5:$G$34,MATCH($P59,'Mène 1'!$D$5:$D$34,0),1),0))=13,SUM(_xlfn.IFNA(INDEX('Mène 2'!$F$5:$F$34,MATCH($P59,'Mène 2'!$B$5:$B$34,0),1),0) , _xlfn.IFNA(INDEX('Mène 2'!$G$5:$G$34,MATCH($P59,'Mène 2'!$D$5:$D$34,0),1),0))=13, SUM(_xlfn.IFNA(INDEX('Mène 3'!$F$5:$F$34,MATCH($P59,'Mène 3'!$B$5:$B$34,0),1),0) , _xlfn.IFNA(INDEX('Mène 3'!$G$5:$G$34,MATCH($P59,'Mène 3'!$D$5:$D$34,0),1),0))=13),$P59,"")</f>
        <v/>
      </c>
      <c r="R59" s="28" t="str">
        <f aca="true">IF(AND(Équipe!$B60&lt;&gt;0,'Mène 4'!Q59&lt;&gt;""),RAND(),"")</f>
        <v/>
      </c>
      <c r="S59" s="28" t="str">
        <f aca="true">IF(AND(Équipe!$B60&lt;&gt;0,$Q59&lt;&gt;""),RANK($R59,$R$2:INDIRECT("$R$"&amp;0+COUNTA($P$2:$P$61))),"")</f>
        <v/>
      </c>
      <c r="U59" s="28" t="str">
        <f aca="false">IF(AND(_xlfn.XOR(SUM(_xlfn.IFNA(INDEX('Mène 1'!$F$5:$F$34,MATCH($P59,'Mène 1'!$B$5:$B$34,0),1),0) , _xlfn.IFNA(INDEX('Mène 1'!$G$5:$G$34,MATCH($P59,'Mène 1'!$D$5:$D$34,0),1),0))&lt;&gt;13,SUM(_xlfn.IFNA(INDEX('Mène 2'!$F$5:$F$34,MATCH($P59,'Mène 2'!$B$5:$B$34,0),1),0) , _xlfn.IFNA(INDEX('Mène 2'!$G$5:$G$34,MATCH($P59,'Mène 2'!$D$5:$D$34,0),1),0))&lt;&gt;13, SUM(_xlfn.IFNA(INDEX('Mène 3'!$F$5:$F$34,MATCH($P59,'Mène 3'!$B$5:$B$34,0),1),0) , _xlfn.IFNA(INDEX('Mène 3'!$G$5:$G$34,MATCH($P59,'Mène 3'!$D$5:$D$34,0),1),0))&lt;&gt;13),SUM(IF(Équipe!D60=13,1,0),IF(Équipe!G60=13,1,0),IF(Équipe!J60=13,1,0))&lt;&gt;0 ),$P59,"")</f>
        <v/>
      </c>
      <c r="V59" s="28" t="str">
        <f aca="true">IF(AND(Équipe!$B60&lt;&gt;0,'Mène 4'!U59&lt;&gt;""),RAND(),"")</f>
        <v/>
      </c>
      <c r="W59" s="28" t="str">
        <f aca="true">IF( AND(Équipe!$B60&lt;&gt;0,$U59&lt;&gt;""),RANK($V59,$V$2:INDIRECT("$V$"&amp;0+COUNTA($P$2:$P$61)))+MAX($S$2:$S$61),"")</f>
        <v/>
      </c>
      <c r="Y59" s="28" t="str">
        <f aca="false">IF(AND(_xlfn.XOR(SUM(_xlfn.IFNA(INDEX('Mène 1'!$F$5:$F$34,MATCH($P59,'Mène 1'!$B$5:$B$34,0),1),0) , _xlfn.IFNA(INDEX('Mène 1'!$G$5:$G$34,MATCH($P59,'Mène 1'!$D$5:$D$34,0),1),0))=13,SUM(_xlfn.IFNA(INDEX('Mène 2'!$F$5:$F$34,MATCH($P59,'Mène 2'!$B$5:$B$34,0),1),0) , _xlfn.IFNA(INDEX('Mène 2'!$G$5:$G$34,MATCH($P59,'Mène 2'!$D$5:$D$34,0),1),0))=13,SUM(_xlfn.IFNA(INDEX('Mène 3'!$F$5:$F$34,MATCH($P59,'Mène 3'!$B$5:$B$34,0),1),0) , _xlfn.IFNA(INDEX('Mène 3'!$G$5:$G$34,MATCH($P59,'Mène 3'!$D$5:$D$34,0),1),0))=13 ),Q59=""),$P59,"")</f>
        <v/>
      </c>
      <c r="Z59" s="28" t="str">
        <f aca="true">IF(AND(Équipe!$B60&lt;&gt;0,'Mène 4'!Y59&lt;&gt;""),RAND(),"")</f>
        <v/>
      </c>
      <c r="AA59" s="28" t="str">
        <f aca="true">IF( AND(Équipe!$B60&lt;&gt;0,$Y59&lt;&gt;""),RANK($Z59,$Z$2:INDIRECT("$Z$"&amp;0+COUNTA($P$2:$P$61)))+MAX($W$2:$W$61),"")</f>
        <v/>
      </c>
      <c r="AC59" s="28" t="str">
        <f aca="false">IF(AND(SUM(_xlfn.IFNA(INDEX('Mène 1'!$F$5:$F$34,MATCH($P59,'Mène 1'!$B$5:$B$34,0),1),0) , _xlfn.IFNA(INDEX('Mène 1'!$G$5:$G$34,MATCH($P59,'Mène 1'!$D$5:$D$34,0),1),0))&lt;&gt;13,SUM(_xlfn.IFNA(INDEX('Mène 2'!$F$5:$F$34,MATCH($P59,'Mène 2'!$B$5:$B$34,0),1),0) , _xlfn.IFNA(INDEX('Mène 2'!$G$5:$G$34,MATCH($P59,'Mène 2'!$D$5:$D$34,0),1),0))&lt;&gt;13,SUM(_xlfn.IFNA(INDEX('Mène 3'!$F$5:$F$34,MATCH($P59,'Mène 3'!$B$5:$B$34,0),1),0) , _xlfn.IFNA(INDEX('Mène 3'!$G$5:$G$34,MATCH($P59,'Mène 3'!$D$5:$D$34,0),1),0))&lt;&gt;13 ),$P59,"")</f>
        <v/>
      </c>
      <c r="AD59" s="28" t="str">
        <f aca="true">IF(AND(Équipe!$B60&lt;&gt;0,'Mène 4'!AC59&lt;&gt;""),RAND(),"")</f>
        <v/>
      </c>
      <c r="AE59" s="28" t="str">
        <f aca="true">IF( AND(Équipe!$B60&lt;&gt;0,$AC59&lt;&gt;""),RANK($AD59,$AD$2:INDIRECT("$AD$"&amp;0+COUNTA($P$2:$P$61)))+MAX($AA$2:$AA$61),"")</f>
        <v/>
      </c>
    </row>
    <row r="60" customFormat="false" ht="12.8" hidden="false" customHeight="false" outlineLevel="0" collapsed="false">
      <c r="P60" s="28" t="str">
        <f aca="false">IF(Équipe!$B61&lt;&gt;0,Équipe!$A61,"")</f>
        <v/>
      </c>
      <c r="Q60" s="28" t="str">
        <f aca="false">IF(AND(SUM(_xlfn.IFNA(INDEX('Mène 1'!$F$5:$F$34,MATCH($P60,'Mène 1'!$B$5:$B$34,0),1),0) , _xlfn.IFNA(INDEX('Mène 1'!$G$5:$G$34,MATCH($P60,'Mène 1'!$D$5:$D$34,0),1),0))=13,SUM(_xlfn.IFNA(INDEX('Mène 2'!$F$5:$F$34,MATCH($P60,'Mène 2'!$B$5:$B$34,0),1),0) , _xlfn.IFNA(INDEX('Mène 2'!$G$5:$G$34,MATCH($P60,'Mène 2'!$D$5:$D$34,0),1),0))=13, SUM(_xlfn.IFNA(INDEX('Mène 3'!$F$5:$F$34,MATCH($P60,'Mène 3'!$B$5:$B$34,0),1),0) , _xlfn.IFNA(INDEX('Mène 3'!$G$5:$G$34,MATCH($P60,'Mène 3'!$D$5:$D$34,0),1),0))=13),$P60,"")</f>
        <v/>
      </c>
      <c r="R60" s="28" t="str">
        <f aca="true">IF(AND(Équipe!$B61&lt;&gt;0,'Mène 4'!Q60&lt;&gt;""),RAND(),"")</f>
        <v/>
      </c>
      <c r="S60" s="28" t="str">
        <f aca="true">IF(AND(Équipe!$B61&lt;&gt;0,$Q60&lt;&gt;""),RANK($R60,$R$2:INDIRECT("$R$"&amp;0+COUNTA($P$2:$P$61))),"")</f>
        <v/>
      </c>
      <c r="U60" s="28" t="str">
        <f aca="false">IF(AND(_xlfn.XOR(SUM(_xlfn.IFNA(INDEX('Mène 1'!$F$5:$F$34,MATCH($P60,'Mène 1'!$B$5:$B$34,0),1),0) , _xlfn.IFNA(INDEX('Mène 1'!$G$5:$G$34,MATCH($P60,'Mène 1'!$D$5:$D$34,0),1),0))&lt;&gt;13,SUM(_xlfn.IFNA(INDEX('Mène 2'!$F$5:$F$34,MATCH($P60,'Mène 2'!$B$5:$B$34,0),1),0) , _xlfn.IFNA(INDEX('Mène 2'!$G$5:$G$34,MATCH($P60,'Mène 2'!$D$5:$D$34,0),1),0))&lt;&gt;13, SUM(_xlfn.IFNA(INDEX('Mène 3'!$F$5:$F$34,MATCH($P60,'Mène 3'!$B$5:$B$34,0),1),0) , _xlfn.IFNA(INDEX('Mène 3'!$G$5:$G$34,MATCH($P60,'Mène 3'!$D$5:$D$34,0),1),0))&lt;&gt;13),SUM(IF(Équipe!D61=13,1,0),IF(Équipe!G61=13,1,0),IF(Équipe!J61=13,1,0))&lt;&gt;0 ),$P60,"")</f>
        <v/>
      </c>
      <c r="V60" s="28" t="str">
        <f aca="true">IF(AND(Équipe!$B61&lt;&gt;0,'Mène 4'!U60&lt;&gt;""),RAND(),"")</f>
        <v/>
      </c>
      <c r="W60" s="28" t="str">
        <f aca="true">IF( AND(Équipe!$B61&lt;&gt;0,$U60&lt;&gt;""),RANK($V60,$V$2:INDIRECT("$V$"&amp;0+COUNTA($P$2:$P$61)))+MAX($S$2:$S$61),"")</f>
        <v/>
      </c>
      <c r="Y60" s="28" t="str">
        <f aca="false">IF(AND(_xlfn.XOR(SUM(_xlfn.IFNA(INDEX('Mène 1'!$F$5:$F$34,MATCH($P60,'Mène 1'!$B$5:$B$34,0),1),0) , _xlfn.IFNA(INDEX('Mène 1'!$G$5:$G$34,MATCH($P60,'Mène 1'!$D$5:$D$34,0),1),0))=13,SUM(_xlfn.IFNA(INDEX('Mène 2'!$F$5:$F$34,MATCH($P60,'Mène 2'!$B$5:$B$34,0),1),0) , _xlfn.IFNA(INDEX('Mène 2'!$G$5:$G$34,MATCH($P60,'Mène 2'!$D$5:$D$34,0),1),0))=13,SUM(_xlfn.IFNA(INDEX('Mène 3'!$F$5:$F$34,MATCH($P60,'Mène 3'!$B$5:$B$34,0),1),0) , _xlfn.IFNA(INDEX('Mène 3'!$G$5:$G$34,MATCH($P60,'Mène 3'!$D$5:$D$34,0),1),0))=13 ),Q60=""),$P60,"")</f>
        <v/>
      </c>
      <c r="Z60" s="28" t="str">
        <f aca="true">IF(AND(Équipe!$B61&lt;&gt;0,'Mène 4'!Y60&lt;&gt;""),RAND(),"")</f>
        <v/>
      </c>
      <c r="AA60" s="28" t="str">
        <f aca="true">IF( AND(Équipe!$B61&lt;&gt;0,$Y60&lt;&gt;""),RANK($Z60,$Z$2:INDIRECT("$Z$"&amp;0+COUNTA($P$2:$P$61)))+MAX($W$2:$W$61),"")</f>
        <v/>
      </c>
      <c r="AC60" s="28" t="str">
        <f aca="false">IF(AND(SUM(_xlfn.IFNA(INDEX('Mène 1'!$F$5:$F$34,MATCH($P60,'Mène 1'!$B$5:$B$34,0),1),0) , _xlfn.IFNA(INDEX('Mène 1'!$G$5:$G$34,MATCH($P60,'Mène 1'!$D$5:$D$34,0),1),0))&lt;&gt;13,SUM(_xlfn.IFNA(INDEX('Mène 2'!$F$5:$F$34,MATCH($P60,'Mène 2'!$B$5:$B$34,0),1),0) , _xlfn.IFNA(INDEX('Mène 2'!$G$5:$G$34,MATCH($P60,'Mène 2'!$D$5:$D$34,0),1),0))&lt;&gt;13,SUM(_xlfn.IFNA(INDEX('Mène 3'!$F$5:$F$34,MATCH($P60,'Mène 3'!$B$5:$B$34,0),1),0) , _xlfn.IFNA(INDEX('Mène 3'!$G$5:$G$34,MATCH($P60,'Mène 3'!$D$5:$D$34,0),1),0))&lt;&gt;13 ),$P60,"")</f>
        <v/>
      </c>
      <c r="AD60" s="28" t="str">
        <f aca="true">IF(AND(Équipe!$B61&lt;&gt;0,'Mène 4'!AC60&lt;&gt;""),RAND(),"")</f>
        <v/>
      </c>
      <c r="AE60" s="28" t="str">
        <f aca="true">IF( AND(Équipe!$B61&lt;&gt;0,$AC60&lt;&gt;""),RANK($AD60,$AD$2:INDIRECT("$AD$"&amp;0+COUNTA($P$2:$P$61)))+MAX($AA$2:$AA$61),"")</f>
        <v/>
      </c>
    </row>
    <row r="61" customFormat="false" ht="12.8" hidden="false" customHeight="false" outlineLevel="0" collapsed="false">
      <c r="P61" s="28" t="str">
        <f aca="false">IF(Équipe!$B62&lt;&gt;0,Équipe!$A62,"")</f>
        <v/>
      </c>
      <c r="Q61" s="28" t="str">
        <f aca="false">IF(AND(SUM(_xlfn.IFNA(INDEX('Mène 1'!$F$5:$F$34,MATCH($P61,'Mène 1'!$B$5:$B$34,0),1),0) , _xlfn.IFNA(INDEX('Mène 1'!$G$5:$G$34,MATCH($P61,'Mène 1'!$D$5:$D$34,0),1),0))=13,SUM(_xlfn.IFNA(INDEX('Mène 2'!$F$5:$F$34,MATCH($P61,'Mène 2'!$B$5:$B$34,0),1),0) , _xlfn.IFNA(INDEX('Mène 2'!$G$5:$G$34,MATCH($P61,'Mène 2'!$D$5:$D$34,0),1),0))=13, SUM(_xlfn.IFNA(INDEX('Mène 3'!$F$5:$F$34,MATCH($P61,'Mène 3'!$B$5:$B$34,0),1),0) , _xlfn.IFNA(INDEX('Mène 3'!$G$5:$G$34,MATCH($P61,'Mène 3'!$D$5:$D$34,0),1),0))=13),$P61,"")</f>
        <v/>
      </c>
      <c r="R61" s="28" t="str">
        <f aca="true">IF(AND(Équipe!$B62&lt;&gt;0,'Mène 4'!Q61&lt;&gt;""),RAND(),"")</f>
        <v/>
      </c>
      <c r="S61" s="28" t="str">
        <f aca="true">IF(AND(Équipe!$B62&lt;&gt;0,$Q61&lt;&gt;""),RANK($R61,$R$2:INDIRECT("$R$"&amp;0+COUNTA($P$2:$P$61))),"")</f>
        <v/>
      </c>
      <c r="U61" s="28" t="str">
        <f aca="false">IF(AND(_xlfn.XOR(SUM(_xlfn.IFNA(INDEX('Mène 1'!$F$5:$F$34,MATCH($P61,'Mène 1'!$B$5:$B$34,0),1),0) , _xlfn.IFNA(INDEX('Mène 1'!$G$5:$G$34,MATCH($P61,'Mène 1'!$D$5:$D$34,0),1),0))&lt;&gt;13,SUM(_xlfn.IFNA(INDEX('Mène 2'!$F$5:$F$34,MATCH($P61,'Mène 2'!$B$5:$B$34,0),1),0) , _xlfn.IFNA(INDEX('Mène 2'!$G$5:$G$34,MATCH($P61,'Mène 2'!$D$5:$D$34,0),1),0))&lt;&gt;13, SUM(_xlfn.IFNA(INDEX('Mène 3'!$F$5:$F$34,MATCH($P61,'Mène 3'!$B$5:$B$34,0),1),0) , _xlfn.IFNA(INDEX('Mène 3'!$G$5:$G$34,MATCH($P61,'Mène 3'!$D$5:$D$34,0),1),0))&lt;&gt;13),SUM(IF(Équipe!D62=13,1,0),IF(Équipe!G62=13,1,0),IF(Équipe!J62=13,1,0))&lt;&gt;0 ),$P61,"")</f>
        <v/>
      </c>
      <c r="V61" s="28" t="str">
        <f aca="true">IF(AND(Équipe!$B62&lt;&gt;0,'Mène 4'!U61&lt;&gt;""),RAND(),"")</f>
        <v/>
      </c>
      <c r="W61" s="28" t="str">
        <f aca="true">IF( AND(Équipe!$B62&lt;&gt;0,$U61&lt;&gt;""),RANK($V61,$V$2:INDIRECT("$V$"&amp;0+COUNTA($P$2:$P$61)))+MAX($S$2:$S$61),"")</f>
        <v/>
      </c>
      <c r="Y61" s="28" t="str">
        <f aca="false">IF(AND(_xlfn.XOR(SUM(_xlfn.IFNA(INDEX('Mène 1'!$F$5:$F$34,MATCH($P61,'Mène 1'!$B$5:$B$34,0),1),0) , _xlfn.IFNA(INDEX('Mène 1'!$G$5:$G$34,MATCH($P61,'Mène 1'!$D$5:$D$34,0),1),0))=13,SUM(_xlfn.IFNA(INDEX('Mène 2'!$F$5:$F$34,MATCH($P61,'Mène 2'!$B$5:$B$34,0),1),0) , _xlfn.IFNA(INDEX('Mène 2'!$G$5:$G$34,MATCH($P61,'Mène 2'!$D$5:$D$34,0),1),0))=13,SUM(_xlfn.IFNA(INDEX('Mène 3'!$F$5:$F$34,MATCH($P61,'Mène 3'!$B$5:$B$34,0),1),0) , _xlfn.IFNA(INDEX('Mène 3'!$G$5:$G$34,MATCH($P61,'Mène 3'!$D$5:$D$34,0),1),0))=13 ),Q61=""),$P61,"")</f>
        <v/>
      </c>
      <c r="Z61" s="28" t="str">
        <f aca="true">IF(AND(Équipe!$B62&lt;&gt;0,'Mène 4'!Y61&lt;&gt;""),RAND(),"")</f>
        <v/>
      </c>
      <c r="AA61" s="28" t="str">
        <f aca="true">IF( AND(Équipe!$B62&lt;&gt;0,$Y61&lt;&gt;""),RANK($Z61,$Z$2:INDIRECT("$Z$"&amp;0+COUNTA($P$2:$P$61)))+MAX($W$2:$W$61),"")</f>
        <v/>
      </c>
      <c r="AC61" s="28" t="str">
        <f aca="false">IF(AND(SUM(_xlfn.IFNA(INDEX('Mène 1'!$F$5:$F$34,MATCH($P61,'Mène 1'!$B$5:$B$34,0),1),0) , _xlfn.IFNA(INDEX('Mène 1'!$G$5:$G$34,MATCH($P61,'Mène 1'!$D$5:$D$34,0),1),0))&lt;&gt;13,SUM(_xlfn.IFNA(INDEX('Mène 2'!$F$5:$F$34,MATCH($P61,'Mène 2'!$B$5:$B$34,0),1),0) , _xlfn.IFNA(INDEX('Mène 2'!$G$5:$G$34,MATCH($P61,'Mène 2'!$D$5:$D$34,0),1),0))&lt;&gt;13,SUM(_xlfn.IFNA(INDEX('Mène 3'!$F$5:$F$34,MATCH($P61,'Mène 3'!$B$5:$B$34,0),1),0) , _xlfn.IFNA(INDEX('Mène 3'!$G$5:$G$34,MATCH($P61,'Mène 3'!$D$5:$D$34,0),1),0))&lt;&gt;13 ),$P61,"")</f>
        <v/>
      </c>
      <c r="AD61" s="28" t="str">
        <f aca="true">IF(AND(Équipe!$B62&lt;&gt;0,'Mène 4'!AC61&lt;&gt;""),RAND(),"")</f>
        <v/>
      </c>
      <c r="AE61" s="28" t="str">
        <f aca="true">IF( AND(Équipe!$B62&lt;&gt;0,$AC61&lt;&gt;""),RANK($AD61,$AD$2:INDIRECT("$AD$"&amp;0+COUNTA($P$2:$P$61)))+MAX($AA$2:$AA$61),"")</f>
        <v/>
      </c>
    </row>
  </sheetData>
  <mergeCells count="6">
    <mergeCell ref="A1:G2"/>
    <mergeCell ref="I1:N1"/>
    <mergeCell ref="A3:A4"/>
    <mergeCell ref="B3:C4"/>
    <mergeCell ref="D3:E4"/>
    <mergeCell ref="F3:G3"/>
  </mergeCells>
  <conditionalFormatting sqref="B6:E60">
    <cfRule type="expression" priority="2" aboveAverage="0" equalAverage="0" bottom="0" percent="0" rank="0" text="" dxfId="7">
      <formula>AND('Mène 4'!$B6=SUM(_xlfn.IFNA(INDEX('Mène 1'!$D$5:$D$33,MATCH('Mène 4'!$D6,'Mène 1'!$B$5:$B$33,0),1),0),_xlfn.IFNA(INDEX('Mène 1'!$B$5:$B$33,MATCH('Mène 4'!$D6,'Mène 1'!$D$5:$D$33,0),1),0)),'Mène 4'!$D6=SUM(_xlfn.IFNA(INDEX('Mène 1'!$D$5:$D$33,MATCH('Mène 4'!$B6,'Mène 1'!$B$5:$B$33,0),1),0),_xlfn.IFNA(INDEX('Mène 1'!$B$5:$B$33,MATCH('Mène 4'!$B6,'Mène 1'!$D$5:$D$33,0),1),0)),'Mène 4'!$B6&lt;&gt;"")</formula>
    </cfRule>
    <cfRule type="expression" priority="3" aboveAverage="0" equalAverage="0" bottom="0" percent="0" rank="0" text="" dxfId="7">
      <formula>AND('Mène 4'!$B6=SUM(_xlfn.IFNA(INDEX('Mène 2'!$D$5:$D$33,MATCH('Mène 4'!$D6,'Mène 2'!$B$5:$B$33,0),1),0),_xlfn.IFNA(INDEX('Mène 2'!$B$5:$B$33,MATCH('Mène 4'!$D6,'Mène 2'!$D$5:$D$33,0),1),0)),'Mène 4'!$D6=SUM(_xlfn.IFNA(INDEX('Mène 2'!$D$5:$D$33,MATCH('Mène 4'!$B6,'Mène 2'!$B$5:$B$33,0),1),0),_xlfn.IFNA(INDEX('Mène 2'!$B$5:$B$33,MATCH('Mène 4'!$B6,'Mène 2'!$D$5:$D$33,0),1),0)),'Mène 4'!$B6&lt;&gt;"")</formula>
    </cfRule>
    <cfRule type="expression" priority="4" aboveAverage="0" equalAverage="0" bottom="0" percent="0" rank="0" text="" dxfId="7">
      <formula>AND('Mène 4'!$B6=SUM(_xlfn.IFNA(INDEX('Mène 3'!$D$5:$D$33,MATCH('Mène 4'!$D6,'Mène 3'!$B$5:$B$33,0),1),0),_xlfn.IFNA(INDEX('Mène 3'!$B$5:$B$33,MATCH('Mène 4'!$D6,'Mène 3'!$D$5:$D$33,0),1),0)),'Mène 4'!$D6=SUM(_xlfn.IFNA(INDEX('Mène 3'!$D$5:$D$33,MATCH('Mène 4'!$B6,'Mène 3'!$B$5:$B$33,0),1),0),_xlfn.IFNA(INDEX('Mène 3'!$B$5:$B$33,MATCH('Mène 4'!$B6,'Mène 3'!$D$5:$D$33,0),1),0)),'Mène 4'!$B6&lt;&gt;"")</formula>
    </cfRule>
  </conditionalFormatting>
  <conditionalFormatting sqref="B21:G34 F5:G20 B20:C20 D17:E17">
    <cfRule type="cellIs" priority="5" operator="equal" aboveAverage="0" equalAverage="0" bottom="0" percent="0" rank="0" text="" dxfId="0">
      <formula>""</formula>
    </cfRule>
  </conditionalFormatting>
  <conditionalFormatting sqref="I3:I32">
    <cfRule type="expression" priority="6" aboveAverage="0" equalAverage="0" bottom="0" percent="0" rank="0" text="" dxfId="6">
      <formula>J3=""</formula>
    </cfRule>
  </conditionalFormatting>
  <conditionalFormatting sqref="N3:N32">
    <cfRule type="expression" priority="7" aboveAverage="0" equalAverage="0" bottom="0" percent="0" rank="0" text="" dxfId="6">
      <formula>L3=""</formula>
    </cfRule>
  </conditionalFormatting>
  <conditionalFormatting sqref="B5:E16 B18:E19 B17:C17 D20:E20">
    <cfRule type="expression" priority="8" aboveAverage="0" equalAverage="0" bottom="0" percent="0" rank="0" text="" dxfId="7">
      <formula>AND('Mène 4'!$B5=SUM(_xlfn.IFNA(INDEX('Mène 1'!$D$5:$D$33,MATCH('Mène 4'!$D5,'Mène 1'!$B$5:$B$33,0),1),0),_xlfn.IFNA(INDEX('Mène 1'!$B$5:$B$33,MATCH('Mène 4'!$D5,'Mène 1'!$D$5:$D$33,0),1),0)),'Mène 4'!$D5=SUM(_xlfn.IFNA(INDEX('Mène 1'!$D$5:$D$33,MATCH('Mène 4'!$B5,'Mène 1'!$B$5:$B$33,0),1),0),_xlfn.IFNA(INDEX('Mène 1'!$B$5:$B$33,MATCH('Mène 4'!$B5,'Mène 1'!$D$5:$D$33,0),1),0)),'Mène 4'!$B5&lt;&gt;"")</formula>
    </cfRule>
    <cfRule type="expression" priority="9" aboveAverage="0" equalAverage="0" bottom="0" percent="0" rank="0" text="" dxfId="7">
      <formula>AND('Mène 4'!$B5=SUM(_xlfn.IFNA(INDEX('Mène 2'!$D$5:$D$33,MATCH('Mène 4'!$D5,'Mène 2'!$B$5:$B$33,0),1),0),_xlfn.IFNA(INDEX('Mène 2'!$B$5:$B$33,MATCH('Mène 4'!$D5,'Mène 2'!$D$5:$D$33,0),1),0)),'Mène 4'!$D5=SUM(_xlfn.IFNA(INDEX('Mène 2'!$D$5:$D$33,MATCH('Mène 4'!$B5,'Mène 2'!$B$5:$B$33,0),1),0),_xlfn.IFNA(INDEX('Mène 2'!$B$5:$B$33,MATCH('Mène 4'!$B5,'Mène 2'!$D$5:$D$33,0),1),0)),'Mène 4'!$B5&lt;&gt;"")</formula>
    </cfRule>
    <cfRule type="expression" priority="10" aboveAverage="0" equalAverage="0" bottom="0" percent="0" rank="0" text="" dxfId="7">
      <formula>AND('Mène 4'!$B5=SUM(_xlfn.IFNA(INDEX('Mène 3'!$D$5:$D$33,MATCH('Mène 4'!$D5,'Mène 3'!$B$5:$B$33,0),1),0),_xlfn.IFNA(INDEX('Mène 3'!$B$5:$B$33,MATCH('Mène 4'!$D5,'Mène 3'!$D$5:$D$33,0),1),0)),'Mène 4'!$D5=SUM(_xlfn.IFNA(INDEX('Mène 3'!$D$5:$D$33,MATCH('Mène 4'!$B5,'Mène 3'!$B$5:$B$33,0),1),0),_xlfn.IFNA(INDEX('Mène 3'!$B$5:$B$33,MATCH('Mène 4'!$B5,'Mène 3'!$D$5:$D$33,0),1),0)),'Mène 4'!$B5&lt;&gt;"")</formula>
    </cfRule>
    <cfRule type="cellIs" priority="11" operator="equal" aboveAverage="0" equalAverage="0" bottom="0" percent="0" rank="0" text="" dxfId="0">
      <formula>""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6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5" activeCellId="0" sqref="B5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16.67"/>
    <col collapsed="false" customWidth="true" hidden="false" outlineLevel="0" max="2" min="2" style="1" width="4.84"/>
    <col collapsed="false" customWidth="true" hidden="false" outlineLevel="0" max="3" min="3" style="1" width="26.42"/>
    <col collapsed="false" customWidth="true" hidden="false" outlineLevel="0" max="4" min="4" style="1" width="4.84"/>
    <col collapsed="false" customWidth="true" hidden="false" outlineLevel="0" max="5" min="5" style="1" width="22.42"/>
    <col collapsed="false" customWidth="true" hidden="false" outlineLevel="0" max="7" min="6" style="1" width="12.67"/>
    <col collapsed="false" customWidth="true" hidden="false" outlineLevel="0" max="14" min="9" style="1" width="14.25"/>
    <col collapsed="false" customWidth="false" hidden="false" outlineLevel="0" max="16" min="16" style="28" width="11.54"/>
    <col collapsed="false" customWidth="true" hidden="false" outlineLevel="0" max="17" min="17" style="28" width="15.78"/>
    <col collapsed="false" customWidth="false" hidden="false" outlineLevel="0" max="20" min="18" style="28" width="11.54"/>
    <col collapsed="false" customWidth="true" hidden="false" outlineLevel="0" max="21" min="21" style="28" width="13.02"/>
    <col collapsed="false" customWidth="false" hidden="false" outlineLevel="0" max="36" min="22" style="28" width="11.54"/>
    <col collapsed="false" customWidth="false" hidden="false" outlineLevel="0" max="37" min="37" style="28" width="11.55"/>
    <col collapsed="false" customWidth="false" hidden="false" outlineLevel="0" max="47" min="38" style="29" width="11.55"/>
  </cols>
  <sheetData>
    <row r="1" customFormat="false" ht="30.6" hidden="false" customHeight="true" outlineLevel="0" collapsed="false">
      <c r="A1" s="6" t="s">
        <v>60</v>
      </c>
      <c r="B1" s="6"/>
      <c r="C1" s="6"/>
      <c r="D1" s="6"/>
      <c r="E1" s="6"/>
      <c r="F1" s="6"/>
      <c r="G1" s="6"/>
      <c r="I1" s="30" t="s">
        <v>42</v>
      </c>
      <c r="J1" s="30"/>
      <c r="K1" s="30"/>
      <c r="L1" s="30"/>
      <c r="M1" s="30"/>
      <c r="N1" s="30"/>
      <c r="Q1" s="28" t="s">
        <v>61</v>
      </c>
      <c r="U1" s="28" t="s">
        <v>62</v>
      </c>
      <c r="Y1" s="39" t="s">
        <v>63</v>
      </c>
      <c r="AC1" s="28" t="s">
        <v>64</v>
      </c>
      <c r="AG1" s="28" t="s">
        <v>65</v>
      </c>
    </row>
    <row r="2" customFormat="false" ht="30.6" hidden="false" customHeight="true" outlineLevel="0" collapsed="false">
      <c r="A2" s="6"/>
      <c r="B2" s="6"/>
      <c r="C2" s="6"/>
      <c r="D2" s="6"/>
      <c r="E2" s="6"/>
      <c r="F2" s="6"/>
      <c r="G2" s="6"/>
      <c r="I2" s="31"/>
      <c r="J2" s="32" t="s">
        <v>43</v>
      </c>
      <c r="K2" s="32"/>
      <c r="L2" s="32" t="s">
        <v>44</v>
      </c>
      <c r="M2" s="32"/>
      <c r="N2" s="31"/>
      <c r="P2" s="28" t="str">
        <f aca="false">IF(Équipe!$B3&lt;&gt;0,Équipe!$A3,"")</f>
        <v/>
      </c>
      <c r="Q2" s="28" t="str">
        <f aca="false">IF(AND(SUM(_xlfn.IFNA(INDEX('Mène 1'!$F$5:$F$34,MATCH($P2,'Mène 1'!$B$5:$B$34,0),1),0) , _xlfn.IFNA(INDEX('Mène 1'!$G$5:$G$34,MATCH($P2,'Mène 1'!$D$5:$D$34,0),1),0))=13,SUM(_xlfn.IFNA(INDEX('Mène 2'!$F$5:$F$34,MATCH($P2,'Mène 2'!$B$5:$B$34,0),1),0) , _xlfn.IFNA(INDEX('Mène 2'!$G$5:$G$34,MATCH($P2,'Mène 2'!$D$5:$D$34,0),1),0))=13, SUM(_xlfn.IFNA(INDEX('Mène 3'!$F$5:$F$34,MATCH($P2,'Mène 3'!$B$5:$B$34,0),1),0) , _xlfn.IFNA(INDEX('Mène 3'!$G$5:$G$34,MATCH($P2,'Mène 3'!$D$5:$D$34,0),1),0))=13, SUM(_xlfn.IFNA(INDEX('Mène 4'!$F$5:$F$34,MATCH($P2,'Mène 4'!$B$5:$B$34,0),1),0) , _xlfn.IFNA(INDEX('Mène 4'!$G$5:$G$34,MATCH($P2,'Mène 4'!$D$5:$D$34,0),1),0))=13),$P2,"")</f>
        <v/>
      </c>
      <c r="R2" s="28" t="str">
        <f aca="true">IF(AND(Équipe!$B3&lt;&gt;0,'Mène 5'!Q2&lt;&gt;""),RAND(),"")</f>
        <v/>
      </c>
      <c r="S2" s="28" t="str">
        <f aca="true">IF(AND(Équipe!$B3&lt;&gt;0,$Q2&lt;&gt;""),RANK($R2,$R$2:INDIRECT("$R$"&amp;0+COUNTA($P$2:$P$61))),"")</f>
        <v/>
      </c>
      <c r="U2" s="28" t="str">
        <f aca="false">IF(SUM(IF(SUM(_xlfn.IFNA(INDEX('Mène 1'!$F$5:$F$34,MATCH($P2,'Mène 1'!$B$5:$B$34,0),1),0),_xlfn.IFNA(INDEX('Mène 1'!$G$5:$G$34,MATCH($P2,'Mène 1'!$D$5:$D$34,0),1),0))=13,SUM(_xlfn.IFNA(INDEX('Mène 1'!$F$5:$F$34,MATCH($P2,'Mène 1'!$B$5:$B$34,0),1),0),_xlfn.IFNA(INDEX('Mène 1'!$G$5:$G$34,MATCH($P2,'Mène 1'!$D$5:$D$34,0),1),0)),0),IF(SUM(_xlfn.IFNA(INDEX('Mène 2'!$F$5:$F$34,MATCH($P2,'Mène 2'!$B$5:$B$34,0),1),0),_xlfn.IFNA(INDEX('Mène 2'!$G$5:$G$34,MATCH($P2,'Mène 2'!$D$5:$D$34,0),1),0))=13,SUM(_xlfn.IFNA(INDEX('Mène 2'!$F$5:$F$34,MATCH($P2,'Mène 2'!$B$5:$B$34,0),1),0),_xlfn.IFNA(INDEX('Mène 2'!$G$5:$G$34,MATCH($P2,'Mène 2'!$D$5:$D$34,0),1),0)),0),IF(SUM(_xlfn.IFNA(INDEX('Mène 3'!$F$5:$F$34,MATCH($P2,'Mène 3'!$B$5:$B$34,0),1),0),_xlfn.IFNA(INDEX('Mène 3'!$G$5:$G$34,MATCH($P2,'Mène 3'!$D$5:$D$34,0),1),0))=13,SUM(_xlfn.IFNA(INDEX('Mène 3'!$F$5:$F$34,MATCH($P2,'Mène 3'!$B$5:$B$34,0),1),0),_xlfn.IFNA(INDEX('Mène 3'!$G$5:$G$34,MATCH($P2,'Mène 3'!$D$5:$D$34,0),1),0)),0),IF(SUM(_xlfn.IFNA(INDEX('Mène 4'!$F$5:$F$34,MATCH($P2,'Mène 4'!$B$5:$B$34,0),1),0),_xlfn.IFNA(INDEX('Mène 4'!$G$5:$G$34,MATCH($P2,'Mène 4'!$D$5:$D$34,0),1),0))=13,SUM(_xlfn.IFNA(INDEX('Mène 4'!$F$5:$F$34,MATCH($P2,'Mène 4'!$B$5:$B$34,0),1),0),_xlfn.IFNA(INDEX('Mène 4'!$G$5:$G$34,MATCH($P2,'Mène 4'!$D$5:$D$34,0),1),0)),0),) = 39,P2,"")</f>
        <v/>
      </c>
      <c r="V2" s="28" t="str">
        <f aca="true">IF(AND(Équipe!$B3&lt;&gt;0,'Mène 5'!U2&lt;&gt;""),RAND(),"")</f>
        <v/>
      </c>
      <c r="W2" s="28" t="str">
        <f aca="true">IF( AND(Équipe!$B3&lt;&gt;0,$U2&lt;&gt;""),RANK($V2,$V$2:INDIRECT("$V$"&amp;0+COUNTA($P$2:$P$61)))+MAX($S$2:$S$61),"")</f>
        <v/>
      </c>
      <c r="Y2" s="28" t="str">
        <f aca="false">IF(SUM(IF(SUM(_xlfn.IFNA(INDEX('Mène 1'!$F$5:$F$34,MATCH($P2,'Mène 1'!$B$5:$B$34,0),1),0),_xlfn.IFNA(INDEX('Mène 1'!$G$5:$G$34,MATCH($P2,'Mène 1'!$D$5:$D$34,0),1),0))=13,SUM(_xlfn.IFNA(INDEX('Mène 1'!$F$5:$F$34,MATCH($P2,'Mène 1'!$B$5:$B$34,0),1),0),_xlfn.IFNA(INDEX('Mène 1'!$G$5:$G$34,MATCH($P2,'Mène 1'!$D$5:$D$34,0),1),0)),0),IF(SUM(_xlfn.IFNA(INDEX('Mène 2'!$F$5:$F$34,MATCH($P2,'Mène 2'!$B$5:$B$34,0),1),0),_xlfn.IFNA(INDEX('Mène 2'!$G$5:$G$34,MATCH($P2,'Mène 2'!$D$5:$D$34,0),1),0))=13,SUM(_xlfn.IFNA(INDEX('Mène 2'!$F$5:$F$34,MATCH($P2,'Mène 2'!$B$5:$B$34,0),1),0),_xlfn.IFNA(INDEX('Mène 2'!$G$5:$G$34,MATCH($P2,'Mène 2'!$D$5:$D$34,0),1),0)),0),IF(SUM(_xlfn.IFNA(INDEX('Mène 3'!$F$5:$F$34,MATCH($P2,'Mène 3'!$B$5:$B$34,0),1),0),_xlfn.IFNA(INDEX('Mène 3'!$G$5:$G$34,MATCH($P2,'Mène 3'!$D$5:$D$34,0),1),0))=13,SUM(_xlfn.IFNA(INDEX('Mène 3'!$F$5:$F$34,MATCH($P2,'Mène 3'!$B$5:$B$34,0),1),0),_xlfn.IFNA(INDEX('Mène 3'!$G$5:$G$34,MATCH($P2,'Mène 3'!$D$5:$D$34,0),1),0)),0),IF(SUM(_xlfn.IFNA(INDEX('Mène 4'!$F$5:$F$34,MATCH($P2,'Mène 4'!$B$5:$B$34,0),1),0),_xlfn.IFNA(INDEX('Mène 4'!$G$5:$G$34,MATCH($P2,'Mène 4'!$D$5:$D$34,0),1),0))=13,SUM(_xlfn.IFNA(INDEX('Mène 4'!$F$5:$F$34,MATCH($P2,'Mène 4'!$B$5:$B$34,0),1),0),_xlfn.IFNA(INDEX('Mène 4'!$G$5:$G$34,MATCH($P2,'Mène 4'!$D$5:$D$34,0),1),0)),0),) = 26,P2,"")</f>
        <v/>
      </c>
      <c r="Z2" s="28" t="str">
        <f aca="true">IF(AND(Équipe!$B3&lt;&gt;0,'Mène 5'!Y2&lt;&gt;""),RAND(),"")</f>
        <v/>
      </c>
      <c r="AA2" s="28" t="str">
        <f aca="true">IF( AND(Équipe!$B3&lt;&gt;0,$Y2&lt;&gt;""),RANK($Z2,$Z$2:INDIRECT("$Z$"&amp;0+COUNTA($P$2:$P$61)))+MAX($W$2:$W$61),"")</f>
        <v/>
      </c>
      <c r="AC2" s="28" t="str">
        <f aca="false">IF(SUM(IF(SUM(_xlfn.IFNA(INDEX('Mène 1'!$F$5:$F$34,MATCH($P2,'Mène 1'!$B$5:$B$34,0),1),0),_xlfn.IFNA(INDEX('Mène 1'!$G$5:$G$34,MATCH($P2,'Mène 1'!$D$5:$D$34,0),1),0))=13,SUM(_xlfn.IFNA(INDEX('Mène 1'!$F$5:$F$34,MATCH($P2,'Mène 1'!$B$5:$B$34,0),1),0),_xlfn.IFNA(INDEX('Mène 1'!$G$5:$G$34,MATCH($P2,'Mène 1'!$D$5:$D$34,0),1),0)),0),IF(SUM(_xlfn.IFNA(INDEX('Mène 2'!$F$5:$F$34,MATCH($P2,'Mène 2'!$B$5:$B$34,0),1),0),_xlfn.IFNA(INDEX('Mène 2'!$G$5:$G$34,MATCH($P2,'Mène 2'!$D$5:$D$34,0),1),0))=13,SUM(_xlfn.IFNA(INDEX('Mène 2'!$F$5:$F$34,MATCH($P2,'Mène 2'!$B$5:$B$34,0),1),0),_xlfn.IFNA(INDEX('Mène 2'!$G$5:$G$34,MATCH($P2,'Mène 2'!$D$5:$D$34,0),1),0)),0),IF(SUM(_xlfn.IFNA(INDEX('Mène 3'!$F$5:$F$34,MATCH($P2,'Mène 3'!$B$5:$B$34,0),1),0),_xlfn.IFNA(INDEX('Mène 3'!$G$5:$G$34,MATCH($P2,'Mène 3'!$D$5:$D$34,0),1),0))=13,SUM(_xlfn.IFNA(INDEX('Mène 3'!$F$5:$F$43,MATCH($P2,'Mène 3'!$B$5:$B$34,0),1),0),_xlfn.IFNA(INDEX('Mène 3'!$G$5:$G$34,MATCH($P2,'Mène 3'!$D$5:$D$34,0),1),0)),0),IF(SUM(_xlfn.IFNA(INDEX('Mène 4'!$F$5:$F$34,MATCH($P2,'Mène 4'!$B$5:$B$34,0),1),0),_xlfn.IFNA(INDEX('Mène 4'!$G$5:$G$34,MATCH($P2,'Mène 4'!$D$5:$D$34,0),1),0))=13,SUM(_xlfn.IFNA(INDEX('Mène 4'!$F$5:$F$34,MATCH($P2,'Mène 4'!$B$5:$B$34,0),1),0),_xlfn.IFNA(INDEX('Mène 4'!$G$5:$G$34,MATCH($P2,'Mène 4'!$D$5:$D$34,0),1),0)),0),) = 13,P2,"")</f>
        <v/>
      </c>
      <c r="AD2" s="28" t="str">
        <f aca="true">IF(AND(Équipe!$B3&lt;&gt;0,'Mène 5'!AC2&lt;&gt;""),RAND(),"")</f>
        <v/>
      </c>
      <c r="AE2" s="28" t="str">
        <f aca="true">IF( AND(Équipe!$B3&lt;&gt;0,$AC2&lt;&gt;""),RANK($AD2,$AD$2:INDIRECT("$AD$"&amp;0+COUNTA($P$2:$P$61)))+MAX($AA$2:$AA$61),"")</f>
        <v/>
      </c>
      <c r="AG2" s="28" t="str">
        <f aca="false">IF(SUM(IF(SUM(_xlfn.IFNA(INDEX('Mène 1'!$F$5:$F$34,MATCH($P2,'Mène 1'!$B$5:$B$34,0),1),0),_xlfn.IFNA(INDEX('Mène 1'!$G$5:$G$34,MATCH($P2,'Mène 1'!$D$5:$D$34,0),1),0))=13,SUM(_xlfn.IFNA(INDEX('Mène 1'!$F$5:$F$34,MATCH($P2,'Mène 1'!$B$5:$B$34,0),1),0),_xlfn.IFNA(INDEX('Mène 1'!$G$5:$G$34,MATCH($P2,'Mène 1'!$D$5:$D$34,0),1),0)),0),IF(SUM(_xlfn.IFNA(INDEX('Mène 2'!$F$5:$F$34,MATCH($P2,'Mène 2'!$B$5:$B$34,0),1),0),_xlfn.IFNA(INDEX('Mène 2'!$G$5:$G$34,MATCH($P2,'Mène 2'!$D$5:$D$34,0),1),0))=13,SUM(_xlfn.IFNA(INDEX('Mène 2'!$F$5:$F$34,MATCH($P2,'Mène 2'!$B$5:$B$34,0),1),0),_xlfn.IFNA(INDEX('Mène 2'!$G$5:$G$34,MATCH($P2,'Mène 2'!$D$5:$D$34,0),1),0)),0),IF(SUM(_xlfn.IFNA(INDEX('Mène 3'!$F$5:$F$33,MATCH($P2,'Mène 3'!$B$5:$B$34,0),1),0),_xlfn.IFNA(INDEX('Mène 3'!$G$5:$G$34,MATCH($P2,'Mène 3'!$D$5:$D$34,0),1),0))=13,SUM(_xlfn.IFNA(INDEX('Mène 3'!$F$5:$F$34,MATCH($P2,'Mène 3'!$B$5:$B$34,0),1),0),_xlfn.IFNA(INDEX('Mène 3'!$G$5:$G$34,MATCH($P2,'Mène 3'!$D$5:$D$34,0),1),0)),0),IF(SUM(_xlfn.IFNA(INDEX('Mène 4'!$F$5:$F$34,MATCH($P2,'Mène 4'!$B$5:$B$34,0),1),0),_xlfn.IFNA(INDEX('Mène 4'!$G$5:$G$34,MATCH($P2,'Mène 4'!$D$5:$D$34,0),1),0))=13,SUM(_xlfn.IFNA(INDEX('Mène 4'!$F$5:$F$34,MATCH($P2,'Mène 4'!$B$5:$B$34,0),1),0),_xlfn.IFNA(INDEX('Mène 4'!$G$5:$G$34,MATCH($P2,'Mène 4'!$D$5:$D$34,0),1),0)),0),) = 0,P2,"")</f>
        <v/>
      </c>
      <c r="AH2" s="28" t="str">
        <f aca="true">IF(AND(Équipe!$B3&lt;&gt;0,'Mène 5'!AG2&lt;&gt;""),RAND(),"")</f>
        <v/>
      </c>
      <c r="AI2" s="28" t="str">
        <f aca="true">IF( AND(Équipe!$B3&lt;&gt;0,$AG2&lt;&gt;""),RANK($AH2,$AH$2:INDIRECT("$AH$"&amp;0+COUNTA($P$2:$P$61)))+MAX($AE$2:$AE$61),"")</f>
        <v/>
      </c>
    </row>
    <row r="3" customFormat="false" ht="30.6" hidden="false" customHeight="true" outlineLevel="0" collapsed="false">
      <c r="A3" s="6" t="s">
        <v>45</v>
      </c>
      <c r="B3" s="6" t="s">
        <v>43</v>
      </c>
      <c r="C3" s="6"/>
      <c r="D3" s="6" t="s">
        <v>44</v>
      </c>
      <c r="E3" s="6"/>
      <c r="F3" s="6" t="s">
        <v>25</v>
      </c>
      <c r="G3" s="6"/>
      <c r="I3" s="31" t="str">
        <f aca="false">IF(ROW(I3)&lt;=QUOTIENT(COUNTA($P$2:$P$61)-COUNTBLANK($P$2:$P$61),2)+MOD(COUNTA($P$2:$P$61)-COUNTBLANK($P$2:$P$61),2)+2,IF(ROW(I3)&lt;&gt;3,I2+2,1),"")</f>
        <v/>
      </c>
      <c r="J3" s="1" t="str">
        <f aca="false">IF(I3&lt;&gt;"",SUM(_xlfn.IFNA(INDEX($P$2:$P$61,MATCH(I3,$S$2:$S$61,0),1),0),_xlfn.IFNA(INDEX($P$2:$P$61,MATCH(I3,$W$2:$W$61,0),1),0),_xlfn.IFNA(INDEX($P$2:$P$61,MATCH(I3,$AA$2:$AA$61,0),1),0),_xlfn.IFNA(INDEX($P$2:$P$61,MATCH(I3,$AI$2:$AI$61,0),1),0),_xlfn.IFNA(INDEX($P$2:$P$61,MATCH(I3,$AE$2:$AE$61,0),1),0) ),"")</f>
        <v/>
      </c>
      <c r="K3" s="1" t="str">
        <f aca="false">_xlfn.IFNA(INDEX(Équipe!$B$3:$B$62,MATCH(J3,Équipe!$A$3:$A$62,0),1),"")</f>
        <v/>
      </c>
      <c r="L3" s="1" t="str">
        <f aca="false">IF(
      AND (N3&lt;&gt;"", SUM(_xlfn.IFNA(INDEX($P$2:$P$61,MATCH(N3,$S$2:$S$61,0),1),0),_xlfn.IFNA(INDEX($P$2:$P$61,MATCH(N3,$W$2:$W$61,0),1),0),_xlfn.IFNA(INDEX($P$2:$P$61,MATCH(N3,$AA$2:$AA$61,0),1),0),_xlfn.IFNA(INDEX($P$2:$P$61,MATCH(N3,$AE$2:$AE$61,0),1),0), _xlfn.IFNA(INDEX($P$2:$P$61,MATCH(N3,$AI$2:$AI$61,0),1),0))&lt;&gt;0),
SUM(_xlfn.IFNA(INDEX($P$2:$P$61,MATCH(N3,$S$2:$S$61,0),1),0),_xlfn.IFNA(INDEX($P$2:$P$61,MATCH(N3,$W$2:$W$61,0),1),0),_xlfn.IFNA(INDEX($P$2:$P$61,MATCH(N3,$AA$2:$AA$61,0),1),0),_xlfn.IFNA(INDEX($P$2:$P$61,MATCH(N3,$AE$2:$AE$61,0),1),0), _xlfn.IFNA(INDEX($P$2:$P$61,MATCH(N3,$AI$2:$AI$61,0),1),0)),
"")</f>
        <v/>
      </c>
      <c r="M3" s="1" t="str">
        <f aca="false">_xlfn.IFNA(INDEX(Équipe!$B$3:$B$62,MATCH(L3,Équipe!$A$3:$A$62,0),1),"")</f>
        <v/>
      </c>
      <c r="N3" s="31" t="str">
        <f aca="false">IF(ROW(N3)&lt;=QUOTIENT(COUNTA($P$2:$P$61)-COUNTBLANK($P$2:$P$61),2)+MOD(COUNTA($P$2:$P$61)-COUNTBLANK($P$2:$P$61),2)+2,I3+1,"")</f>
        <v/>
      </c>
      <c r="P3" s="28" t="str">
        <f aca="false">IF(Équipe!$B4&lt;&gt;0,Équipe!$A4,"")</f>
        <v/>
      </c>
      <c r="Q3" s="28" t="str">
        <f aca="false">IF(AND(SUM(_xlfn.IFNA(INDEX('Mène 1'!$F$5:$F$34,MATCH($P3,'Mène 1'!$B$5:$B$34,0),1),0) , _xlfn.IFNA(INDEX('Mène 1'!$G$5:$G$34,MATCH($P3,'Mène 1'!$D$5:$D$34,0),1),0))=13,SUM(_xlfn.IFNA(INDEX('Mène 2'!$F$5:$F$34,MATCH($P3,'Mène 2'!$B$5:$B$34,0),1),0) , _xlfn.IFNA(INDEX('Mène 2'!$G$5:$G$34,MATCH($P3,'Mène 2'!$D$5:$D$34,0),1),0))=13, SUM(_xlfn.IFNA(INDEX('Mène 3'!$F$5:$F$34,MATCH($P3,'Mène 3'!$B$5:$B$34,0),1),0) , _xlfn.IFNA(INDEX('Mène 3'!$G$5:$G$34,MATCH($P3,'Mène 3'!$D$5:$D$34,0),1),0))=13, SUM(_xlfn.IFNA(INDEX('Mène 4'!$F$5:$F$34,MATCH($P3,'Mène 4'!$B$5:$B$34,0),1),0) , _xlfn.IFNA(INDEX('Mène 4'!$G$5:$G$34,MATCH($P3,'Mène 4'!$D$5:$D$34,0),1),0))=13),$P3,"")</f>
        <v/>
      </c>
      <c r="R3" s="28" t="str">
        <f aca="true">IF(AND(Équipe!$B4&lt;&gt;0,'Mène 5'!Q3&lt;&gt;""),RAND(),"")</f>
        <v/>
      </c>
      <c r="S3" s="28" t="str">
        <f aca="true">IF(AND(Équipe!$B4&lt;&gt;0,$Q3&lt;&gt;""),RANK($R3,$R$2:INDIRECT("$R$"&amp;0+COUNTA($P$2:$P$61))),"")</f>
        <v/>
      </c>
      <c r="U3" s="28" t="str">
        <f aca="false">IF(SUM(IF(SUM(_xlfn.IFNA(INDEX('Mène 1'!$F$5:$F$34,MATCH($P3,'Mène 1'!$B$5:$B$34,0),1),0),_xlfn.IFNA(INDEX('Mène 1'!$G$5:$G$34,MATCH($P3,'Mène 1'!$D$5:$D$34,0),1),0))=13,SUM(_xlfn.IFNA(INDEX('Mène 1'!$F$5:$F$34,MATCH($P3,'Mène 1'!$B$5:$B$34,0),1),0),_xlfn.IFNA(INDEX('Mène 1'!$G$5:$G$34,MATCH($P3,'Mène 1'!$D$5:$D$34,0),1),0)),0),IF(SUM(_xlfn.IFNA(INDEX('Mène 2'!$F$5:$F$34,MATCH($P3,'Mène 2'!$B$5:$B$34,0),1),0),_xlfn.IFNA(INDEX('Mène 2'!$G$5:$G$34,MATCH($P3,'Mène 2'!$D$5:$D$34,0),1),0))=13,SUM(_xlfn.IFNA(INDEX('Mène 2'!$F$5:$F$34,MATCH($P3,'Mène 2'!$B$5:$B$34,0),1),0),_xlfn.IFNA(INDEX('Mène 2'!$G$5:$G$34,MATCH($P3,'Mène 2'!$D$5:$D$34,0),1),0)),0),IF(SUM(_xlfn.IFNA(INDEX('Mène 3'!$F$5:$F$34,MATCH($P3,'Mène 3'!$B$5:$B$34,0),1),0),_xlfn.IFNA(INDEX('Mène 3'!$G$5:$G$34,MATCH($P3,'Mène 3'!$D$5:$D$34,0),1),0))=13,SUM(_xlfn.IFNA(INDEX('Mène 3'!$F$5:$F$34,MATCH($P3,'Mène 3'!$B$5:$B$34,0),1),0),_xlfn.IFNA(INDEX('Mène 3'!$G$5:$G$34,MATCH($P3,'Mène 3'!$D$5:$D$34,0),1),0)),0),IF(SUM(_xlfn.IFNA(INDEX('Mène 4'!$F$5:$F$34,MATCH($P3,'Mène 4'!$B$5:$B$34,0),1),0),_xlfn.IFNA(INDEX('Mène 4'!$G$5:$G$34,MATCH($P3,'Mène 4'!$D$5:$D$34,0),1),0))=13,SUM(_xlfn.IFNA(INDEX('Mène 4'!$F$5:$F$34,MATCH($P3,'Mène 4'!$B$5:$B$34,0),1),0),_xlfn.IFNA(INDEX('Mène 4'!$G$5:$G$34,MATCH($P3,'Mène 4'!$D$5:$D$34,0),1),0)),0),) = 39,P3,"")</f>
        <v/>
      </c>
      <c r="V3" s="28" t="str">
        <f aca="true">IF(AND(Équipe!$B4&lt;&gt;0,'Mène 5'!U3&lt;&gt;""),RAND(),"")</f>
        <v/>
      </c>
      <c r="W3" s="28" t="str">
        <f aca="true">IF( AND(Équipe!$B4&lt;&gt;0,$U3&lt;&gt;""),RANK($V3,$V$2:INDIRECT("$V$"&amp;0+COUNTA($P$2:$P$61)))+MAX($S$2:$S$61),"")</f>
        <v/>
      </c>
      <c r="Y3" s="28" t="str">
        <f aca="false">IF(SUM(IF(SUM(_xlfn.IFNA(INDEX('Mène 1'!$F$5:$F$34,MATCH($P3,'Mène 1'!$B$5:$B$34,0),1),0),_xlfn.IFNA(INDEX('Mène 1'!$G$5:$G$34,MATCH($P3,'Mène 1'!$D$5:$D$34,0),1),0))=13,SUM(_xlfn.IFNA(INDEX('Mène 1'!$F$5:$F$34,MATCH($P3,'Mène 1'!$B$5:$B$34,0),1),0),_xlfn.IFNA(INDEX('Mène 1'!$G$5:$G$34,MATCH($P3,'Mène 1'!$D$5:$D$34,0),1),0)),0),IF(SUM(_xlfn.IFNA(INDEX('Mène 2'!$F$5:$F$34,MATCH($P3,'Mène 2'!$B$5:$B$34,0),1),0),_xlfn.IFNA(INDEX('Mène 2'!$G$5:$G$34,MATCH($P3,'Mène 2'!$D$5:$D$34,0),1),0))=13,SUM(_xlfn.IFNA(INDEX('Mène 2'!$F$5:$F$34,MATCH($P3,'Mène 2'!$B$5:$B$34,0),1),0),_xlfn.IFNA(INDEX('Mène 2'!$G$5:$G$34,MATCH($P3,'Mène 2'!$D$5:$D$34,0),1),0)),0),IF(SUM(_xlfn.IFNA(INDEX('Mène 3'!$F$5:$F$34,MATCH($P3,'Mène 3'!$B$5:$B$34,0),1),0),_xlfn.IFNA(INDEX('Mène 3'!$G$5:$G$34,MATCH($P3,'Mène 3'!$D$5:$D$34,0),1),0))=13,SUM(_xlfn.IFNA(INDEX('Mène 3'!$F$5:$F$34,MATCH($P3,'Mène 3'!$B$5:$B$34,0),1),0),_xlfn.IFNA(INDEX('Mène 3'!$G$5:$G$34,MATCH($P3,'Mène 3'!$D$5:$D$34,0),1),0)),0),IF(SUM(_xlfn.IFNA(INDEX('Mène 4'!$F$5:$F$34,MATCH($P3,'Mène 4'!$B$5:$B$34,0),1),0),_xlfn.IFNA(INDEX('Mène 4'!$G$5:$G$34,MATCH($P3,'Mène 4'!$D$5:$D$34,0),1),0))=13,SUM(_xlfn.IFNA(INDEX('Mène 4'!$F$5:$F$34,MATCH($P3,'Mène 4'!$B$5:$B$34,0),1),0),_xlfn.IFNA(INDEX('Mène 4'!$G$5:$G$34,MATCH($P3,'Mène 4'!$D$5:$D$34,0),1),0)),0),) = 26,P3,"")</f>
        <v/>
      </c>
      <c r="Z3" s="28" t="str">
        <f aca="true">IF(AND(Équipe!$B4&lt;&gt;0,'Mène 5'!Y3&lt;&gt;""),RAND(),"")</f>
        <v/>
      </c>
      <c r="AA3" s="28" t="str">
        <f aca="true">IF( AND(Équipe!$B4&lt;&gt;0,$Y3&lt;&gt;""),RANK($Z3,$Z$2:INDIRECT("$Z$"&amp;0+COUNTA($P$2:$P$61)))+MAX($W$2:$W$61),"")</f>
        <v/>
      </c>
      <c r="AC3" s="28" t="str">
        <f aca="false">IF(SUM(IF(SUM(_xlfn.IFNA(INDEX('Mène 1'!$F$5:$F$34,MATCH($P3,'Mène 1'!$B$5:$B$34,0),1),0),_xlfn.IFNA(INDEX('Mène 1'!$G$5:$G$34,MATCH($P3,'Mène 1'!$D$5:$D$34,0),1),0))=13,SUM(_xlfn.IFNA(INDEX('Mène 1'!$F$5:$F$34,MATCH($P3,'Mène 1'!$B$5:$B$34,0),1),0),_xlfn.IFNA(INDEX('Mène 1'!$G$5:$G$34,MATCH($P3,'Mène 1'!$D$5:$D$34,0),1),0)),0),IF(SUM(_xlfn.IFNA(INDEX('Mène 2'!$F$5:$F$34,MATCH($P3,'Mène 2'!$B$5:$B$34,0),1),0),_xlfn.IFNA(INDEX('Mène 2'!$G$5:$G$34,MATCH($P3,'Mène 2'!$D$5:$D$34,0),1),0))=13,SUM(_xlfn.IFNA(INDEX('Mène 2'!$F$5:$F$34,MATCH($P3,'Mène 2'!$B$5:$B$34,0),1),0),_xlfn.IFNA(INDEX('Mène 2'!$G$5:$G$34,MATCH($P3,'Mène 2'!$D$5:$D$34,0),1),0)),0),IF(SUM(_xlfn.IFNA(INDEX('Mène 3'!$F$5:$F$34,MATCH($P3,'Mène 3'!$B$5:$B$34,0),1),0),_xlfn.IFNA(INDEX('Mène 3'!$G$5:$G$34,MATCH($P3,'Mène 3'!$D$5:$D$34,0),1),0))=13,SUM(_xlfn.IFNA(INDEX('Mène 3'!$F$5:$F$43,MATCH($P3,'Mène 3'!$B$5:$B$34,0),1),0),_xlfn.IFNA(INDEX('Mène 3'!$G$5:$G$34,MATCH($P3,'Mène 3'!$D$5:$D$34,0),1),0)),0),IF(SUM(_xlfn.IFNA(INDEX('Mène 4'!$F$5:$F$34,MATCH($P3,'Mène 4'!$B$5:$B$34,0),1),0),_xlfn.IFNA(INDEX('Mène 4'!$G$5:$G$34,MATCH($P3,'Mène 4'!$D$5:$D$34,0),1),0))=13,SUM(_xlfn.IFNA(INDEX('Mène 4'!$F$5:$F$34,MATCH($P3,'Mène 4'!$B$5:$B$34,0),1),0),_xlfn.IFNA(INDEX('Mène 4'!$G$5:$G$34,MATCH($P3,'Mène 4'!$D$5:$D$34,0),1),0)),0),) = 13,P3,"")</f>
        <v/>
      </c>
      <c r="AD3" s="28" t="str">
        <f aca="true">IF(AND(Équipe!$B4&lt;&gt;0,'Mène 5'!AC3&lt;&gt;""),RAND(),"")</f>
        <v/>
      </c>
      <c r="AE3" s="28" t="str">
        <f aca="true">IF( AND(Équipe!$B4&lt;&gt;0,$AC3&lt;&gt;""),RANK($AD3,$AD$2:INDIRECT("$AD$"&amp;0+COUNTA($P$2:$P$61)))+MAX($AA$2:$AA$61),"")</f>
        <v/>
      </c>
      <c r="AG3" s="28" t="str">
        <f aca="false">IF(SUM(IF(SUM(_xlfn.IFNA(INDEX('Mène 1'!$F$5:$F$34,MATCH($P3,'Mène 1'!$B$5:$B$34,0),1),0),_xlfn.IFNA(INDEX('Mène 1'!$G$5:$G$34,MATCH($P3,'Mène 1'!$D$5:$D$34,0),1),0))=13,SUM(_xlfn.IFNA(INDEX('Mène 1'!$F$5:$F$34,MATCH($P3,'Mène 1'!$B$5:$B$34,0),1),0),_xlfn.IFNA(INDEX('Mène 1'!$G$5:$G$34,MATCH($P3,'Mène 1'!$D$5:$D$34,0),1),0)),0),IF(SUM(_xlfn.IFNA(INDEX('Mène 2'!$F$5:$F$34,MATCH($P3,'Mène 2'!$B$5:$B$34,0),1),0),_xlfn.IFNA(INDEX('Mène 2'!$G$5:$G$34,MATCH($P3,'Mène 2'!$D$5:$D$34,0),1),0))=13,SUM(_xlfn.IFNA(INDEX('Mène 2'!$F$5:$F$34,MATCH($P3,'Mène 2'!$B$5:$B$34,0),1),0),_xlfn.IFNA(INDEX('Mène 2'!$G$5:$G$34,MATCH($P3,'Mène 2'!$D$5:$D$34,0),1),0)),0),IF(SUM(_xlfn.IFNA(INDEX('Mène 3'!$F$5:$F$33,MATCH($P3,'Mène 3'!$B$5:$B$34,0),1),0),_xlfn.IFNA(INDEX('Mène 3'!$G$5:$G$34,MATCH($P3,'Mène 3'!$D$5:$D$34,0),1),0))=13,SUM(_xlfn.IFNA(INDEX('Mène 3'!$F$5:$F$34,MATCH($P3,'Mène 3'!$B$5:$B$34,0),1),0),_xlfn.IFNA(INDEX('Mène 3'!$G$5:$G$34,MATCH($P3,'Mène 3'!$D$5:$D$34,0),1),0)),0),IF(SUM(_xlfn.IFNA(INDEX('Mène 4'!$F$5:$F$34,MATCH($P3,'Mène 4'!$B$5:$B$34,0),1),0),_xlfn.IFNA(INDEX('Mène 4'!$G$5:$G$34,MATCH($P3,'Mène 4'!$D$5:$D$34,0),1),0))=13,SUM(_xlfn.IFNA(INDEX('Mène 4'!$F$5:$F$34,MATCH($P3,'Mène 4'!$B$5:$B$34,0),1),0),_xlfn.IFNA(INDEX('Mène 4'!$G$5:$G$34,MATCH($P3,'Mène 4'!$D$5:$D$34,0),1),0)),0),) = 0,P3,"")</f>
        <v/>
      </c>
      <c r="AH3" s="28" t="str">
        <f aca="true">IF(AND(Équipe!$B4&lt;&gt;0,'Mène 5'!AG3&lt;&gt;""),RAND(),"")</f>
        <v/>
      </c>
      <c r="AI3" s="28" t="str">
        <f aca="true">IF( AND(Équipe!$B4&lt;&gt;0,$AG3&lt;&gt;""),RANK($AH3,$AH$2:INDIRECT("$AH$"&amp;0+COUNTA($P$2:$P$61)))+MAX($AE$2:$AE$61),"")</f>
        <v/>
      </c>
    </row>
    <row r="4" customFormat="false" ht="30.6" hidden="false" customHeight="true" outlineLevel="0" collapsed="false">
      <c r="A4" s="6"/>
      <c r="B4" s="6"/>
      <c r="C4" s="6"/>
      <c r="D4" s="6"/>
      <c r="E4" s="6"/>
      <c r="F4" s="6" t="s">
        <v>46</v>
      </c>
      <c r="G4" s="6" t="s">
        <v>47</v>
      </c>
      <c r="I4" s="31" t="str">
        <f aca="false">IF(ROW(I4)&lt;=QUOTIENT(COUNTA($P$2:$P$61)-COUNTBLANK($P$2:$P$61),2)+MOD(COUNTA($P$2:$P$61)-COUNTBLANK($P$2:$P$61),2)+2,IF(ROW(I4)&lt;&gt;3,I3+2,1),"")</f>
        <v/>
      </c>
      <c r="J4" s="1" t="str">
        <f aca="false">IF(I4&lt;&gt;"",SUM(_xlfn.IFNA(INDEX($P$2:$P$61,MATCH(I4,$S$2:$S$61,0),1),0),_xlfn.IFNA(INDEX($P$2:$P$61,MATCH(I4,$W$2:$W$61,0),1),0),_xlfn.IFNA(INDEX($P$2:$P$61,MATCH(I4,$AA$2:$AA$61,0),1),0),_xlfn.IFNA(INDEX($P$2:$P$61,MATCH(I4,$AI$2:$AI$61,0),1),0),_xlfn.IFNA(INDEX($P$2:$P$61,MATCH(I4,$AE$2:$AE$61,0),1),0) ),"")</f>
        <v/>
      </c>
      <c r="K4" s="1" t="str">
        <f aca="false">_xlfn.IFNA(INDEX(Équipe!$B$3:$B$62,MATCH(J4,Équipe!$A$3:$A$62,0),1),"")</f>
        <v/>
      </c>
      <c r="L4" s="1" t="str">
        <f aca="false">IF(
      AND (N4&lt;&gt;"", SUM(_xlfn.IFNA(INDEX($P$2:$P$61,MATCH(N4,$S$2:$S$61,0),1),0),_xlfn.IFNA(INDEX($P$2:$P$61,MATCH(N4,$W$2:$W$61,0),1),0),_xlfn.IFNA(INDEX($P$2:$P$61,MATCH(N4,$AA$2:$AA$61,0),1),0),_xlfn.IFNA(INDEX($P$2:$P$61,MATCH(N4,$AE$2:$AE$61,0),1),0), _xlfn.IFNA(INDEX($P$2:$P$61,MATCH(N4,$AI$2:$AI$61,0),1),0))&lt;&gt;0),
SUM(_xlfn.IFNA(INDEX($P$2:$P$61,MATCH(N4,$S$2:$S$61,0),1),0),_xlfn.IFNA(INDEX($P$2:$P$61,MATCH(N4,$W$2:$W$61,0),1),0),_xlfn.IFNA(INDEX($P$2:$P$61,MATCH(N4,$AA$2:$AA$61,0),1),0),_xlfn.IFNA(INDEX($P$2:$P$61,MATCH(N4,$AE$2:$AE$61,0),1),0), _xlfn.IFNA(INDEX($P$2:$P$61,MATCH(N4,$AI$2:$AI$61,0),1),0)),
"")</f>
        <v/>
      </c>
      <c r="M4" s="1" t="str">
        <f aca="false">_xlfn.IFNA(INDEX(Équipe!$B$3:$B$62,MATCH(L4,Équipe!$A$3:$A$62,0),1),"")</f>
        <v/>
      </c>
      <c r="N4" s="31" t="str">
        <f aca="false">IF(ROW(N4)&lt;=QUOTIENT(COUNTA($P$2:$P$61)-COUNTBLANK($P$2:$P$61),2)+MOD(COUNTA($P$2:$P$61)-COUNTBLANK($P$2:$P$61),2)+2,I4+1,"")</f>
        <v/>
      </c>
      <c r="P4" s="28" t="str">
        <f aca="false">IF(Équipe!$B5&lt;&gt;0,Équipe!$A5,"")</f>
        <v/>
      </c>
      <c r="Q4" s="28" t="str">
        <f aca="false">IF(AND(SUM(_xlfn.IFNA(INDEX('Mène 1'!$F$5:$F$34,MATCH($P4,'Mène 1'!$B$5:$B$34,0),1),0) , _xlfn.IFNA(INDEX('Mène 1'!$G$5:$G$34,MATCH($P4,'Mène 1'!$D$5:$D$34,0),1),0))=13,SUM(_xlfn.IFNA(INDEX('Mène 2'!$F$5:$F$34,MATCH($P4,'Mène 2'!$B$5:$B$34,0),1),0) , _xlfn.IFNA(INDEX('Mène 2'!$G$5:$G$34,MATCH($P4,'Mène 2'!$D$5:$D$34,0),1),0))=13, SUM(_xlfn.IFNA(INDEX('Mène 3'!$F$5:$F$34,MATCH($P4,'Mène 3'!$B$5:$B$34,0),1),0) , _xlfn.IFNA(INDEX('Mène 3'!$G$5:$G$34,MATCH($P4,'Mène 3'!$D$5:$D$34,0),1),0))=13, SUM(_xlfn.IFNA(INDEX('Mène 4'!$F$5:$F$34,MATCH($P4,'Mène 4'!$B$5:$B$34,0),1),0) , _xlfn.IFNA(INDEX('Mène 4'!$G$5:$G$34,MATCH($P4,'Mène 4'!$D$5:$D$34,0),1),0))=13),$P4,"")</f>
        <v/>
      </c>
      <c r="R4" s="28" t="str">
        <f aca="true">IF(AND(Équipe!$B5&lt;&gt;0,'Mène 5'!Q4&lt;&gt;""),RAND(),"")</f>
        <v/>
      </c>
      <c r="S4" s="28" t="str">
        <f aca="true">IF(AND(Équipe!$B5&lt;&gt;0,$Q4&lt;&gt;""),RANK($R4,$R$2:INDIRECT("$R$"&amp;0+COUNTA($P$2:$P$61))),"")</f>
        <v/>
      </c>
      <c r="U4" s="28" t="str">
        <f aca="false">IF(SUM(IF(SUM(_xlfn.IFNA(INDEX('Mène 1'!$F$5:$F$34,MATCH($P4,'Mène 1'!$B$5:$B$34,0),1),0),_xlfn.IFNA(INDEX('Mène 1'!$G$5:$G$34,MATCH($P4,'Mène 1'!$D$5:$D$34,0),1),0))=13,SUM(_xlfn.IFNA(INDEX('Mène 1'!$F$5:$F$34,MATCH($P4,'Mène 1'!$B$5:$B$34,0),1),0),_xlfn.IFNA(INDEX('Mène 1'!$G$5:$G$34,MATCH($P4,'Mène 1'!$D$5:$D$34,0),1),0)),0),IF(SUM(_xlfn.IFNA(INDEX('Mène 2'!$F$5:$F$34,MATCH($P4,'Mène 2'!$B$5:$B$34,0),1),0),_xlfn.IFNA(INDEX('Mène 2'!$G$5:$G$34,MATCH($P4,'Mène 2'!$D$5:$D$34,0),1),0))=13,SUM(_xlfn.IFNA(INDEX('Mène 2'!$F$5:$F$34,MATCH($P4,'Mène 2'!$B$5:$B$34,0),1),0),_xlfn.IFNA(INDEX('Mène 2'!$G$5:$G$34,MATCH($P4,'Mène 2'!$D$5:$D$34,0),1),0)),0),IF(SUM(_xlfn.IFNA(INDEX('Mène 3'!$F$5:$F$34,MATCH($P4,'Mène 3'!$B$5:$B$34,0),1),0),_xlfn.IFNA(INDEX('Mène 3'!$G$5:$G$34,MATCH($P4,'Mène 3'!$D$5:$D$34,0),1),0))=13,SUM(_xlfn.IFNA(INDEX('Mène 3'!$F$5:$F$34,MATCH($P4,'Mène 3'!$B$5:$B$34,0),1),0),_xlfn.IFNA(INDEX('Mène 3'!$G$5:$G$34,MATCH($P4,'Mène 3'!$D$5:$D$34,0),1),0)),0),IF(SUM(_xlfn.IFNA(INDEX('Mène 4'!$F$5:$F$34,MATCH($P4,'Mène 4'!$B$5:$B$34,0),1),0),_xlfn.IFNA(INDEX('Mène 4'!$G$5:$G$34,MATCH($P4,'Mène 4'!$D$5:$D$34,0),1),0))=13,SUM(_xlfn.IFNA(INDEX('Mène 4'!$F$5:$F$34,MATCH($P4,'Mène 4'!$B$5:$B$34,0),1),0),_xlfn.IFNA(INDEX('Mène 4'!$G$5:$G$34,MATCH($P4,'Mène 4'!$D$5:$D$34,0),1),0)),0),) = 39,P4,"")</f>
        <v/>
      </c>
      <c r="V4" s="28" t="str">
        <f aca="true">IF(AND(Équipe!$B5&lt;&gt;0,'Mène 5'!U4&lt;&gt;""),RAND(),"")</f>
        <v/>
      </c>
      <c r="W4" s="28" t="str">
        <f aca="true">IF( AND(Équipe!$B5&lt;&gt;0,$U4&lt;&gt;""),RANK($V4,$V$2:INDIRECT("$V$"&amp;0+COUNTA($P$2:$P$61)))+MAX($S$2:$S$61),"")</f>
        <v/>
      </c>
      <c r="Y4" s="28" t="str">
        <f aca="false">IF(SUM(IF(SUM(_xlfn.IFNA(INDEX('Mène 1'!$F$5:$F$34,MATCH($P4,'Mène 1'!$B$5:$B$34,0),1),0),_xlfn.IFNA(INDEX('Mène 1'!$G$5:$G$34,MATCH($P4,'Mène 1'!$D$5:$D$34,0),1),0))=13,SUM(_xlfn.IFNA(INDEX('Mène 1'!$F$5:$F$34,MATCH($P4,'Mène 1'!$B$5:$B$34,0),1),0),_xlfn.IFNA(INDEX('Mène 1'!$G$5:$G$34,MATCH($P4,'Mène 1'!$D$5:$D$34,0),1),0)),0),IF(SUM(_xlfn.IFNA(INDEX('Mène 2'!$F$5:$F$34,MATCH($P4,'Mène 2'!$B$5:$B$34,0),1),0),_xlfn.IFNA(INDEX('Mène 2'!$G$5:$G$34,MATCH($P4,'Mène 2'!$D$5:$D$34,0),1),0))=13,SUM(_xlfn.IFNA(INDEX('Mène 2'!$F$5:$F$34,MATCH($P4,'Mène 2'!$B$5:$B$34,0),1),0),_xlfn.IFNA(INDEX('Mène 2'!$G$5:$G$34,MATCH($P4,'Mène 2'!$D$5:$D$34,0),1),0)),0),IF(SUM(_xlfn.IFNA(INDEX('Mène 3'!$F$5:$F$34,MATCH($P4,'Mène 3'!$B$5:$B$34,0),1),0),_xlfn.IFNA(INDEX('Mène 3'!$G$5:$G$34,MATCH($P4,'Mène 3'!$D$5:$D$34,0),1),0))=13,SUM(_xlfn.IFNA(INDEX('Mène 3'!$F$5:$F$34,MATCH($P4,'Mène 3'!$B$5:$B$34,0),1),0),_xlfn.IFNA(INDEX('Mène 3'!$G$5:$G$34,MATCH($P4,'Mène 3'!$D$5:$D$34,0),1),0)),0),IF(SUM(_xlfn.IFNA(INDEX('Mène 4'!$F$5:$F$34,MATCH($P4,'Mène 4'!$B$5:$B$34,0),1),0),_xlfn.IFNA(INDEX('Mène 4'!$G$5:$G$34,MATCH($P4,'Mène 4'!$D$5:$D$34,0),1),0))=13,SUM(_xlfn.IFNA(INDEX('Mène 4'!$F$5:$F$34,MATCH($P4,'Mène 4'!$B$5:$B$34,0),1),0),_xlfn.IFNA(INDEX('Mène 4'!$G$5:$G$34,MATCH($P4,'Mène 4'!$D$5:$D$34,0),1),0)),0),) = 26,P4,"")</f>
        <v/>
      </c>
      <c r="Z4" s="28" t="str">
        <f aca="true">IF(AND(Équipe!$B5&lt;&gt;0,'Mène 5'!Y4&lt;&gt;""),RAND(),"")</f>
        <v/>
      </c>
      <c r="AA4" s="28" t="str">
        <f aca="true">IF( AND(Équipe!$B5&lt;&gt;0,$Y4&lt;&gt;""),RANK($Z4,$Z$2:INDIRECT("$Z$"&amp;0+COUNTA($P$2:$P$61)))+MAX($W$2:$W$61),"")</f>
        <v/>
      </c>
      <c r="AC4" s="28" t="str">
        <f aca="false">IF(SUM(IF(SUM(_xlfn.IFNA(INDEX('Mène 1'!$F$5:$F$34,MATCH($P4,'Mène 1'!$B$5:$B$34,0),1),0),_xlfn.IFNA(INDEX('Mène 1'!$G$5:$G$34,MATCH($P4,'Mène 1'!$D$5:$D$34,0),1),0))=13,SUM(_xlfn.IFNA(INDEX('Mène 1'!$F$5:$F$34,MATCH($P4,'Mène 1'!$B$5:$B$34,0),1),0),_xlfn.IFNA(INDEX('Mène 1'!$G$5:$G$34,MATCH($P4,'Mène 1'!$D$5:$D$34,0),1),0)),0),IF(SUM(_xlfn.IFNA(INDEX('Mène 2'!$F$5:$F$34,MATCH($P4,'Mène 2'!$B$5:$B$34,0),1),0),_xlfn.IFNA(INDEX('Mène 2'!$G$5:$G$34,MATCH($P4,'Mène 2'!$D$5:$D$34,0),1),0))=13,SUM(_xlfn.IFNA(INDEX('Mène 2'!$F$5:$F$34,MATCH($P4,'Mène 2'!$B$5:$B$34,0),1),0),_xlfn.IFNA(INDEX('Mène 2'!$G$5:$G$34,MATCH($P4,'Mène 2'!$D$5:$D$34,0),1),0)),0),IF(SUM(_xlfn.IFNA(INDEX('Mène 3'!$F$5:$F$34,MATCH($P4,'Mène 3'!$B$5:$B$34,0),1),0),_xlfn.IFNA(INDEX('Mène 3'!$G$5:$G$34,MATCH($P4,'Mène 3'!$D$5:$D$34,0),1),0))=13,SUM(_xlfn.IFNA(INDEX('Mène 3'!$F$5:$F$43,MATCH($P4,'Mène 3'!$B$5:$B$34,0),1),0),_xlfn.IFNA(INDEX('Mène 3'!$G$5:$G$34,MATCH($P4,'Mène 3'!$D$5:$D$34,0),1),0)),0),IF(SUM(_xlfn.IFNA(INDEX('Mène 4'!$F$5:$F$34,MATCH($P4,'Mène 4'!$B$5:$B$34,0),1),0),_xlfn.IFNA(INDEX('Mène 4'!$G$5:$G$34,MATCH($P4,'Mène 4'!$D$5:$D$34,0),1),0))=13,SUM(_xlfn.IFNA(INDEX('Mène 4'!$F$5:$F$34,MATCH($P4,'Mène 4'!$B$5:$B$34,0),1),0),_xlfn.IFNA(INDEX('Mène 4'!$G$5:$G$34,MATCH($P4,'Mène 4'!$D$5:$D$34,0),1),0)),0),) = 13,P4,"")</f>
        <v/>
      </c>
      <c r="AD4" s="28" t="str">
        <f aca="true">IF(AND(Équipe!$B5&lt;&gt;0,'Mène 5'!AC4&lt;&gt;""),RAND(),"")</f>
        <v/>
      </c>
      <c r="AE4" s="28" t="str">
        <f aca="true">IF( AND(Équipe!$B5&lt;&gt;0,$AC4&lt;&gt;""),RANK($AD4,$AD$2:INDIRECT("$AD$"&amp;0+COUNTA($P$2:$P$61)))+MAX($AA$2:$AA$61),"")</f>
        <v/>
      </c>
      <c r="AG4" s="28" t="str">
        <f aca="false">IF(SUM(IF(SUM(_xlfn.IFNA(INDEX('Mène 1'!$F$5:$F$34,MATCH($P4,'Mène 1'!$B$5:$B$34,0),1),0),_xlfn.IFNA(INDEX('Mène 1'!$G$5:$G$34,MATCH($P4,'Mène 1'!$D$5:$D$34,0),1),0))=13,SUM(_xlfn.IFNA(INDEX('Mène 1'!$F$5:$F$34,MATCH($P4,'Mène 1'!$B$5:$B$34,0),1),0),_xlfn.IFNA(INDEX('Mène 1'!$G$5:$G$34,MATCH($P4,'Mène 1'!$D$5:$D$34,0),1),0)),0),IF(SUM(_xlfn.IFNA(INDEX('Mène 2'!$F$5:$F$34,MATCH($P4,'Mène 2'!$B$5:$B$34,0),1),0),_xlfn.IFNA(INDEX('Mène 2'!$G$5:$G$34,MATCH($P4,'Mène 2'!$D$5:$D$34,0),1),0))=13,SUM(_xlfn.IFNA(INDEX('Mène 2'!$F$5:$F$34,MATCH($P4,'Mène 2'!$B$5:$B$34,0),1),0),_xlfn.IFNA(INDEX('Mène 2'!$G$5:$G$34,MATCH($P4,'Mène 2'!$D$5:$D$34,0),1),0)),0),IF(SUM(_xlfn.IFNA(INDEX('Mène 3'!$F$5:$F$33,MATCH($P4,'Mène 3'!$B$5:$B$34,0),1),0),_xlfn.IFNA(INDEX('Mène 3'!$G$5:$G$34,MATCH($P4,'Mène 3'!$D$5:$D$34,0),1),0))=13,SUM(_xlfn.IFNA(INDEX('Mène 3'!$F$5:$F$34,MATCH($P4,'Mène 3'!$B$5:$B$34,0),1),0),_xlfn.IFNA(INDEX('Mène 3'!$G$5:$G$34,MATCH($P4,'Mène 3'!$D$5:$D$34,0),1),0)),0),IF(SUM(_xlfn.IFNA(INDEX('Mène 4'!$F$5:$F$34,MATCH($P4,'Mène 4'!$B$5:$B$34,0),1),0),_xlfn.IFNA(INDEX('Mène 4'!$G$5:$G$34,MATCH($P4,'Mène 4'!$D$5:$D$34,0),1),0))=13,SUM(_xlfn.IFNA(INDEX('Mène 4'!$F$5:$F$34,MATCH($P4,'Mène 4'!$B$5:$B$34,0),1),0),_xlfn.IFNA(INDEX('Mène 4'!$G$5:$G$34,MATCH($P4,'Mène 4'!$D$5:$D$34,0),1),0)),0),) = 0,P4,"")</f>
        <v/>
      </c>
      <c r="AH4" s="28" t="str">
        <f aca="true">IF(AND(Équipe!$B5&lt;&gt;0,'Mène 5'!AG4&lt;&gt;""),RAND(),"")</f>
        <v/>
      </c>
      <c r="AI4" s="28" t="str">
        <f aca="true">IF( AND(Équipe!$B5&lt;&gt;0,$AG4&lt;&gt;""),RANK($AH4,$AH$2:INDIRECT("$AH$"&amp;0+COUNTA($P$2:$P$61)))+MAX($AE$2:$AE$61),"")</f>
        <v/>
      </c>
    </row>
    <row r="5" customFormat="false" ht="30.6" hidden="false" customHeight="true" outlineLevel="0" collapsed="false">
      <c r="A5" s="33" t="n">
        <f aca="false">IF(ROW(A5)-4&lt;=Procédure!$K$3,ROW(A5)-4,IF(ROW(A5)-(QUOTIENT(ROW(A5)-4,Procédure!$K$3)*Procédure!$K$3)-4&lt;&gt;0,ROW(A5)-(QUOTIENT(ROW(A5)-4,Procédure!$K$3)*Procédure!$K$3)-4,ROW(A5)-(QUOTIENT(ROW(A5)-4,Procédure!$K$3)*Procédure!$K$3)-4+Procédure!$K$3))</f>
        <v>1</v>
      </c>
      <c r="B5" s="34"/>
      <c r="C5" s="35"/>
      <c r="D5" s="34"/>
      <c r="E5" s="35"/>
      <c r="F5" s="36"/>
      <c r="G5" s="36"/>
      <c r="I5" s="31" t="str">
        <f aca="false">IF(ROW(I5)&lt;=QUOTIENT(COUNTA($P$2:$P$61)-COUNTBLANK($P$2:$P$61),2)+MOD(COUNTA($P$2:$P$61)-COUNTBLANK($P$2:$P$61),2)+2,IF(ROW(I5)&lt;&gt;3,I4+2,1),"")</f>
        <v/>
      </c>
      <c r="J5" s="1" t="str">
        <f aca="false">IF(I5&lt;&gt;"",SUM(_xlfn.IFNA(INDEX($P$2:$P$61,MATCH(I5,$S$2:$S$61,0),1),0),_xlfn.IFNA(INDEX($P$2:$P$61,MATCH(I5,$W$2:$W$61,0),1),0),_xlfn.IFNA(INDEX($P$2:$P$61,MATCH(I5,$AA$2:$AA$61,0),1),0),_xlfn.IFNA(INDEX($P$2:$P$61,MATCH(I5,$AI$2:$AI$61,0),1),0),_xlfn.IFNA(INDEX($P$2:$P$61,MATCH(I5,$AE$2:$AE$61,0),1),0) ),"")</f>
        <v/>
      </c>
      <c r="K5" s="1" t="str">
        <f aca="false">_xlfn.IFNA(INDEX(Équipe!$B$3:$B$62,MATCH(J5,Équipe!$A$3:$A$62,0),1),"")</f>
        <v/>
      </c>
      <c r="L5" s="1" t="str">
        <f aca="false">IF(
      AND (N5&lt;&gt;"", SUM(_xlfn.IFNA(INDEX($P$2:$P$61,MATCH(N5,$S$2:$S$61,0),1),0),_xlfn.IFNA(INDEX($P$2:$P$61,MATCH(N5,$W$2:$W$61,0),1),0),_xlfn.IFNA(INDEX($P$2:$P$61,MATCH(N5,$AA$2:$AA$61,0),1),0),_xlfn.IFNA(INDEX($P$2:$P$61,MATCH(N5,$AE$2:$AE$61,0),1),0), _xlfn.IFNA(INDEX($P$2:$P$61,MATCH(N5,$AI$2:$AI$61,0),1),0))&lt;&gt;0),
SUM(_xlfn.IFNA(INDEX($P$2:$P$61,MATCH(N5,$S$2:$S$61,0),1),0),_xlfn.IFNA(INDEX($P$2:$P$61,MATCH(N5,$W$2:$W$61,0),1),0),_xlfn.IFNA(INDEX($P$2:$P$61,MATCH(N5,$AA$2:$AA$61,0),1),0),_xlfn.IFNA(INDEX($P$2:$P$61,MATCH(N5,$AE$2:$AE$61,0),1),0), _xlfn.IFNA(INDEX($P$2:$P$61,MATCH(N5,$AI$2:$AI$61,0),1),0)),
"")</f>
        <v/>
      </c>
      <c r="M5" s="1" t="str">
        <f aca="false">_xlfn.IFNA(INDEX(Équipe!$B$3:$B$62,MATCH(L5,Équipe!$A$3:$A$62,0),1),"")</f>
        <v/>
      </c>
      <c r="N5" s="31" t="str">
        <f aca="false">IF(ROW(N5)&lt;=QUOTIENT(COUNTA($P$2:$P$61)-COUNTBLANK($P$2:$P$61),2)+MOD(COUNTA($P$2:$P$61)-COUNTBLANK($P$2:$P$61),2)+2,I5+1,"")</f>
        <v/>
      </c>
      <c r="P5" s="28" t="str">
        <f aca="false">IF(Équipe!$B6&lt;&gt;0,Équipe!$A6,"")</f>
        <v/>
      </c>
      <c r="Q5" s="28" t="str">
        <f aca="false">IF(AND(SUM(_xlfn.IFNA(INDEX('Mène 1'!$F$5:$F$34,MATCH($P5,'Mène 1'!$B$5:$B$34,0),1),0) , _xlfn.IFNA(INDEX('Mène 1'!$G$5:$G$34,MATCH($P5,'Mène 1'!$D$5:$D$34,0),1),0))=13,SUM(_xlfn.IFNA(INDEX('Mène 2'!$F$5:$F$34,MATCH($P5,'Mène 2'!$B$5:$B$34,0),1),0) , _xlfn.IFNA(INDEX('Mène 2'!$G$5:$G$34,MATCH($P5,'Mène 2'!$D$5:$D$34,0),1),0))=13, SUM(_xlfn.IFNA(INDEX('Mène 3'!$F$5:$F$34,MATCH($P5,'Mène 3'!$B$5:$B$34,0),1),0) , _xlfn.IFNA(INDEX('Mène 3'!$G$5:$G$34,MATCH($P5,'Mène 3'!$D$5:$D$34,0),1),0))=13, SUM(_xlfn.IFNA(INDEX('Mène 4'!$F$5:$F$34,MATCH($P5,'Mène 4'!$B$5:$B$34,0),1),0) , _xlfn.IFNA(INDEX('Mène 4'!$G$5:$G$34,MATCH($P5,'Mène 4'!$D$5:$D$34,0),1),0))=13),$P5,"")</f>
        <v/>
      </c>
      <c r="R5" s="28" t="str">
        <f aca="true">IF(AND(Équipe!$B6&lt;&gt;0,'Mène 5'!Q5&lt;&gt;""),RAND(),"")</f>
        <v/>
      </c>
      <c r="S5" s="28" t="str">
        <f aca="true">IF(AND(Équipe!$B6&lt;&gt;0,$Q5&lt;&gt;""),RANK($R5,$R$2:INDIRECT("$R$"&amp;0+COUNTA($P$2:$P$61))),"")</f>
        <v/>
      </c>
      <c r="U5" s="28" t="str">
        <f aca="false">IF(SUM(IF(SUM(_xlfn.IFNA(INDEX('Mène 1'!$F$5:$F$34,MATCH($P5,'Mène 1'!$B$5:$B$34,0),1),0),_xlfn.IFNA(INDEX('Mène 1'!$G$5:$G$34,MATCH($P5,'Mène 1'!$D$5:$D$34,0),1),0))=13,SUM(_xlfn.IFNA(INDEX('Mène 1'!$F$5:$F$34,MATCH($P5,'Mène 1'!$B$5:$B$34,0),1),0),_xlfn.IFNA(INDEX('Mène 1'!$G$5:$G$34,MATCH($P5,'Mène 1'!$D$5:$D$34,0),1),0)),0),IF(SUM(_xlfn.IFNA(INDEX('Mène 2'!$F$5:$F$34,MATCH($P5,'Mène 2'!$B$5:$B$34,0),1),0),_xlfn.IFNA(INDEX('Mène 2'!$G$5:$G$34,MATCH($P5,'Mène 2'!$D$5:$D$34,0),1),0))=13,SUM(_xlfn.IFNA(INDEX('Mène 2'!$F$5:$F$34,MATCH($P5,'Mène 2'!$B$5:$B$34,0),1),0),_xlfn.IFNA(INDEX('Mène 2'!$G$5:$G$34,MATCH($P5,'Mène 2'!$D$5:$D$34,0),1),0)),0),IF(SUM(_xlfn.IFNA(INDEX('Mène 3'!$F$5:$F$34,MATCH($P5,'Mène 3'!$B$5:$B$34,0),1),0),_xlfn.IFNA(INDEX('Mène 3'!$G$5:$G$34,MATCH($P5,'Mène 3'!$D$5:$D$34,0),1),0))=13,SUM(_xlfn.IFNA(INDEX('Mène 3'!$F$5:$F$34,MATCH($P5,'Mène 3'!$B$5:$B$34,0),1),0),_xlfn.IFNA(INDEX('Mène 3'!$G$5:$G$34,MATCH($P5,'Mène 3'!$D$5:$D$34,0),1),0)),0),IF(SUM(_xlfn.IFNA(INDEX('Mène 4'!$F$5:$F$34,MATCH($P5,'Mène 4'!$B$5:$B$34,0),1),0),_xlfn.IFNA(INDEX('Mène 4'!$G$5:$G$34,MATCH($P5,'Mène 4'!$D$5:$D$34,0),1),0))=13,SUM(_xlfn.IFNA(INDEX('Mène 4'!$F$5:$F$34,MATCH($P5,'Mène 4'!$B$5:$B$34,0),1),0),_xlfn.IFNA(INDEX('Mène 4'!$G$5:$G$34,MATCH($P5,'Mène 4'!$D$5:$D$34,0),1),0)),0),) = 39,P5,"")</f>
        <v/>
      </c>
      <c r="V5" s="28" t="str">
        <f aca="true">IF(AND(Équipe!$B6&lt;&gt;0,'Mène 5'!U5&lt;&gt;""),RAND(),"")</f>
        <v/>
      </c>
      <c r="W5" s="28" t="str">
        <f aca="true">IF( AND(Équipe!$B6&lt;&gt;0,$U5&lt;&gt;""),RANK($V5,$V$2:INDIRECT("$V$"&amp;0+COUNTA($P$2:$P$61)))+MAX($S$2:$S$61),"")</f>
        <v/>
      </c>
      <c r="Y5" s="28" t="str">
        <f aca="false">IF(SUM(IF(SUM(_xlfn.IFNA(INDEX('Mène 1'!$F$5:$F$34,MATCH($P5,'Mène 1'!$B$5:$B$34,0),1),0),_xlfn.IFNA(INDEX('Mène 1'!$G$5:$G$34,MATCH($P5,'Mène 1'!$D$5:$D$34,0),1),0))=13,SUM(_xlfn.IFNA(INDEX('Mène 1'!$F$5:$F$34,MATCH($P5,'Mène 1'!$B$5:$B$34,0),1),0),_xlfn.IFNA(INDEX('Mène 1'!$G$5:$G$34,MATCH($P5,'Mène 1'!$D$5:$D$34,0),1),0)),0),IF(SUM(_xlfn.IFNA(INDEX('Mène 2'!$F$5:$F$34,MATCH($P5,'Mène 2'!$B$5:$B$34,0),1),0),_xlfn.IFNA(INDEX('Mène 2'!$G$5:$G$34,MATCH($P5,'Mène 2'!$D$5:$D$34,0),1),0))=13,SUM(_xlfn.IFNA(INDEX('Mène 2'!$F$5:$F$34,MATCH($P5,'Mène 2'!$B$5:$B$34,0),1),0),_xlfn.IFNA(INDEX('Mène 2'!$G$5:$G$34,MATCH($P5,'Mène 2'!$D$5:$D$34,0),1),0)),0),IF(SUM(_xlfn.IFNA(INDEX('Mène 3'!$F$5:$F$34,MATCH($P5,'Mène 3'!$B$5:$B$34,0),1),0),_xlfn.IFNA(INDEX('Mène 3'!$G$5:$G$34,MATCH($P5,'Mène 3'!$D$5:$D$34,0),1),0))=13,SUM(_xlfn.IFNA(INDEX('Mène 3'!$F$5:$F$34,MATCH($P5,'Mène 3'!$B$5:$B$34,0),1),0),_xlfn.IFNA(INDEX('Mène 3'!$G$5:$G$34,MATCH($P5,'Mène 3'!$D$5:$D$34,0),1),0)),0),IF(SUM(_xlfn.IFNA(INDEX('Mène 4'!$F$5:$F$34,MATCH($P5,'Mène 4'!$B$5:$B$34,0),1),0),_xlfn.IFNA(INDEX('Mène 4'!$G$5:$G$34,MATCH($P5,'Mène 4'!$D$5:$D$34,0),1),0))=13,SUM(_xlfn.IFNA(INDEX('Mène 4'!$F$5:$F$34,MATCH($P5,'Mène 4'!$B$5:$B$34,0),1),0),_xlfn.IFNA(INDEX('Mène 4'!$G$5:$G$34,MATCH($P5,'Mène 4'!$D$5:$D$34,0),1),0)),0),) = 26,P5,"")</f>
        <v/>
      </c>
      <c r="Z5" s="28" t="str">
        <f aca="true">IF(AND(Équipe!$B6&lt;&gt;0,'Mène 5'!Y5&lt;&gt;""),RAND(),"")</f>
        <v/>
      </c>
      <c r="AA5" s="28" t="str">
        <f aca="true">IF( AND(Équipe!$B6&lt;&gt;0,$Y5&lt;&gt;""),RANK($Z5,$Z$2:INDIRECT("$Z$"&amp;0+COUNTA($P$2:$P$61)))+MAX($W$2:$W$61),"")</f>
        <v/>
      </c>
      <c r="AC5" s="28" t="str">
        <f aca="false">IF(SUM(IF(SUM(_xlfn.IFNA(INDEX('Mène 1'!$F$5:$F$34,MATCH($P5,'Mène 1'!$B$5:$B$34,0),1),0),_xlfn.IFNA(INDEX('Mène 1'!$G$5:$G$34,MATCH($P5,'Mène 1'!$D$5:$D$34,0),1),0))=13,SUM(_xlfn.IFNA(INDEX('Mène 1'!$F$5:$F$34,MATCH($P5,'Mène 1'!$B$5:$B$34,0),1),0),_xlfn.IFNA(INDEX('Mène 1'!$G$5:$G$34,MATCH($P5,'Mène 1'!$D$5:$D$34,0),1),0)),0),IF(SUM(_xlfn.IFNA(INDEX('Mène 2'!$F$5:$F$34,MATCH($P5,'Mène 2'!$B$5:$B$34,0),1),0),_xlfn.IFNA(INDEX('Mène 2'!$G$5:$G$34,MATCH($P5,'Mène 2'!$D$5:$D$34,0),1),0))=13,SUM(_xlfn.IFNA(INDEX('Mène 2'!$F$5:$F$34,MATCH($P5,'Mène 2'!$B$5:$B$34,0),1),0),_xlfn.IFNA(INDEX('Mène 2'!$G$5:$G$34,MATCH($P5,'Mène 2'!$D$5:$D$34,0),1),0)),0),IF(SUM(_xlfn.IFNA(INDEX('Mène 3'!$F$5:$F$34,MATCH($P5,'Mène 3'!$B$5:$B$34,0),1),0),_xlfn.IFNA(INDEX('Mène 3'!$G$5:$G$34,MATCH($P5,'Mène 3'!$D$5:$D$34,0),1),0))=13,SUM(_xlfn.IFNA(INDEX('Mène 3'!$F$5:$F$43,MATCH($P5,'Mène 3'!$B$5:$B$34,0),1),0),_xlfn.IFNA(INDEX('Mène 3'!$G$5:$G$34,MATCH($P5,'Mène 3'!$D$5:$D$34,0),1),0)),0),IF(SUM(_xlfn.IFNA(INDEX('Mène 4'!$F$5:$F$34,MATCH($P5,'Mène 4'!$B$5:$B$34,0),1),0),_xlfn.IFNA(INDEX('Mène 4'!$G$5:$G$34,MATCH($P5,'Mène 4'!$D$5:$D$34,0),1),0))=13,SUM(_xlfn.IFNA(INDEX('Mène 4'!$F$5:$F$34,MATCH($P5,'Mène 4'!$B$5:$B$34,0),1),0),_xlfn.IFNA(INDEX('Mène 4'!$G$5:$G$34,MATCH($P5,'Mène 4'!$D$5:$D$34,0),1),0)),0),) = 13,P5,"")</f>
        <v/>
      </c>
      <c r="AD5" s="28" t="str">
        <f aca="true">IF(AND(Équipe!$B6&lt;&gt;0,'Mène 5'!AC5&lt;&gt;""),RAND(),"")</f>
        <v/>
      </c>
      <c r="AE5" s="28" t="str">
        <f aca="true">IF( AND(Équipe!$B6&lt;&gt;0,$AC5&lt;&gt;""),RANK($AD5,$AD$2:INDIRECT("$AD$"&amp;0+COUNTA($P$2:$P$61)))+MAX($AA$2:$AA$61),"")</f>
        <v/>
      </c>
      <c r="AG5" s="28" t="str">
        <f aca="false">IF(SUM(IF(SUM(_xlfn.IFNA(INDEX('Mène 1'!$F$5:$F$34,MATCH($P5,'Mène 1'!$B$5:$B$34,0),1),0),_xlfn.IFNA(INDEX('Mène 1'!$G$5:$G$34,MATCH($P5,'Mène 1'!$D$5:$D$34,0),1),0))=13,SUM(_xlfn.IFNA(INDEX('Mène 1'!$F$5:$F$34,MATCH($P5,'Mène 1'!$B$5:$B$34,0),1),0),_xlfn.IFNA(INDEX('Mène 1'!$G$5:$G$34,MATCH($P5,'Mène 1'!$D$5:$D$34,0),1),0)),0),IF(SUM(_xlfn.IFNA(INDEX('Mène 2'!$F$5:$F$34,MATCH($P5,'Mène 2'!$B$5:$B$34,0),1),0),_xlfn.IFNA(INDEX('Mène 2'!$G$5:$G$34,MATCH($P5,'Mène 2'!$D$5:$D$34,0),1),0))=13,SUM(_xlfn.IFNA(INDEX('Mène 2'!$F$5:$F$34,MATCH($P5,'Mène 2'!$B$5:$B$34,0),1),0),_xlfn.IFNA(INDEX('Mène 2'!$G$5:$G$34,MATCH($P5,'Mène 2'!$D$5:$D$34,0),1),0)),0),IF(SUM(_xlfn.IFNA(INDEX('Mène 3'!$F$5:$F$33,MATCH($P5,'Mène 3'!$B$5:$B$34,0),1),0),_xlfn.IFNA(INDEX('Mène 3'!$G$5:$G$34,MATCH($P5,'Mène 3'!$D$5:$D$34,0),1),0))=13,SUM(_xlfn.IFNA(INDEX('Mène 3'!$F$5:$F$34,MATCH($P5,'Mène 3'!$B$5:$B$34,0),1),0),_xlfn.IFNA(INDEX('Mène 3'!$G$5:$G$34,MATCH($P5,'Mène 3'!$D$5:$D$34,0),1),0)),0),IF(SUM(_xlfn.IFNA(INDEX('Mène 4'!$F$5:$F$34,MATCH($P5,'Mène 4'!$B$5:$B$34,0),1),0),_xlfn.IFNA(INDEX('Mène 4'!$G$5:$G$34,MATCH($P5,'Mène 4'!$D$5:$D$34,0),1),0))=13,SUM(_xlfn.IFNA(INDEX('Mène 4'!$F$5:$F$34,MATCH($P5,'Mène 4'!$B$5:$B$34,0),1),0),_xlfn.IFNA(INDEX('Mène 4'!$G$5:$G$34,MATCH($P5,'Mène 4'!$D$5:$D$34,0),1),0)),0),) = 0,P5,"")</f>
        <v/>
      </c>
      <c r="AH5" s="28" t="str">
        <f aca="true">IF(AND(Équipe!$B6&lt;&gt;0,'Mène 5'!AG5&lt;&gt;""),RAND(),"")</f>
        <v/>
      </c>
      <c r="AI5" s="28" t="str">
        <f aca="true">IF( AND(Équipe!$B6&lt;&gt;0,$AG5&lt;&gt;""),RANK($AH5,$AH$2:INDIRECT("$AH$"&amp;0+COUNTA($P$2:$P$61)))+MAX($AE$2:$AE$61),"")</f>
        <v/>
      </c>
    </row>
    <row r="6" customFormat="false" ht="30.6" hidden="false" customHeight="true" outlineLevel="0" collapsed="false">
      <c r="A6" s="33" t="n">
        <f aca="false">IF(ROW(A6)-4&lt;=Procédure!$K$3,ROW(A6)-4,IF(ROW(A6)-(QUOTIENT(ROW(A6)-4,Procédure!$K$3)*Procédure!$K$3)-4&lt;&gt;0,ROW(A6)-(QUOTIENT(ROW(A6)-4,Procédure!$K$3)*Procédure!$K$3)-4,ROW(A6)-(QUOTIENT(ROW(A6)-4,Procédure!$K$3)*Procédure!$K$3)-4+Procédure!$K$3))</f>
        <v>2</v>
      </c>
      <c r="B6" s="34"/>
      <c r="C6" s="35"/>
      <c r="D6" s="34"/>
      <c r="E6" s="35"/>
      <c r="F6" s="36"/>
      <c r="G6" s="36"/>
      <c r="I6" s="31" t="str">
        <f aca="false">IF(ROW(I6)&lt;=QUOTIENT(COUNTA($P$2:$P$61)-COUNTBLANK($P$2:$P$61),2)+MOD(COUNTA($P$2:$P$61)-COUNTBLANK($P$2:$P$61),2)+2,IF(ROW(I6)&lt;&gt;3,I5+2,1),"")</f>
        <v/>
      </c>
      <c r="J6" s="1" t="str">
        <f aca="false">IF(I6&lt;&gt;"",SUM(_xlfn.IFNA(INDEX($P$2:$P$61,MATCH(I6,$S$2:$S$61,0),1),0),_xlfn.IFNA(INDEX($P$2:$P$61,MATCH(I6,$W$2:$W$61,0),1),0),_xlfn.IFNA(INDEX($P$2:$P$61,MATCH(I6,$AA$2:$AA$61,0),1),0),_xlfn.IFNA(INDEX($P$2:$P$61,MATCH(I6,$AI$2:$AI$61,0),1),0),_xlfn.IFNA(INDEX($P$2:$P$61,MATCH(I6,$AE$2:$AE$61,0),1),0) ),"")</f>
        <v/>
      </c>
      <c r="K6" s="1" t="str">
        <f aca="false">_xlfn.IFNA(INDEX(Équipe!$B$3:$B$62,MATCH(J6,Équipe!$A$3:$A$62,0),1),"")</f>
        <v/>
      </c>
      <c r="L6" s="1" t="str">
        <f aca="false">IF(
      AND (N6&lt;&gt;"", SUM(_xlfn.IFNA(INDEX($P$2:$P$61,MATCH(N6,$S$2:$S$61,0),1),0),_xlfn.IFNA(INDEX($P$2:$P$61,MATCH(N6,$W$2:$W$61,0),1),0),_xlfn.IFNA(INDEX($P$2:$P$61,MATCH(N6,$AA$2:$AA$61,0),1),0),_xlfn.IFNA(INDEX($P$2:$P$61,MATCH(N6,$AE$2:$AE$61,0),1),0), _xlfn.IFNA(INDEX($P$2:$P$61,MATCH(N6,$AI$2:$AI$61,0),1),0))&lt;&gt;0),
SUM(_xlfn.IFNA(INDEX($P$2:$P$61,MATCH(N6,$S$2:$S$61,0),1),0),_xlfn.IFNA(INDEX($P$2:$P$61,MATCH(N6,$W$2:$W$61,0),1),0),_xlfn.IFNA(INDEX($P$2:$P$61,MATCH(N6,$AA$2:$AA$61,0),1),0),_xlfn.IFNA(INDEX($P$2:$P$61,MATCH(N6,$AE$2:$AE$61,0),1),0), _xlfn.IFNA(INDEX($P$2:$P$61,MATCH(N6,$AI$2:$AI$61,0),1),0)),
"")</f>
        <v/>
      </c>
      <c r="M6" s="1" t="str">
        <f aca="false">_xlfn.IFNA(INDEX(Équipe!$B$3:$B$62,MATCH(L6,Équipe!$A$3:$A$62,0),1),"")</f>
        <v/>
      </c>
      <c r="N6" s="31" t="str">
        <f aca="false">IF(ROW(N6)&lt;=QUOTIENT(COUNTA($P$2:$P$61)-COUNTBLANK($P$2:$P$61),2)+MOD(COUNTA($P$2:$P$61)-COUNTBLANK($P$2:$P$61),2)+2,I6+1,"")</f>
        <v/>
      </c>
      <c r="P6" s="28" t="str">
        <f aca="false">IF(Équipe!$B7&lt;&gt;0,Équipe!$A7,"")</f>
        <v/>
      </c>
      <c r="Q6" s="28" t="str">
        <f aca="false">IF(AND(SUM(_xlfn.IFNA(INDEX('Mène 1'!$F$5:$F$34,MATCH($P6,'Mène 1'!$B$5:$B$34,0),1),0) , _xlfn.IFNA(INDEX('Mène 1'!$G$5:$G$34,MATCH($P6,'Mène 1'!$D$5:$D$34,0),1),0))=13,SUM(_xlfn.IFNA(INDEX('Mène 2'!$F$5:$F$34,MATCH($P6,'Mène 2'!$B$5:$B$34,0),1),0) , _xlfn.IFNA(INDEX('Mène 2'!$G$5:$G$34,MATCH($P6,'Mène 2'!$D$5:$D$34,0),1),0))=13, SUM(_xlfn.IFNA(INDEX('Mène 3'!$F$5:$F$34,MATCH($P6,'Mène 3'!$B$5:$B$34,0),1),0) , _xlfn.IFNA(INDEX('Mène 3'!$G$5:$G$34,MATCH($P6,'Mène 3'!$D$5:$D$34,0),1),0))=13, SUM(_xlfn.IFNA(INDEX('Mène 4'!$F$5:$F$34,MATCH($P6,'Mène 4'!$B$5:$B$34,0),1),0) , _xlfn.IFNA(INDEX('Mène 4'!$G$5:$G$34,MATCH($P6,'Mène 4'!$D$5:$D$34,0),1),0))=13),$P6,"")</f>
        <v/>
      </c>
      <c r="R6" s="28" t="str">
        <f aca="true">IF(AND(Équipe!$B7&lt;&gt;0,'Mène 5'!Q6&lt;&gt;""),RAND(),"")</f>
        <v/>
      </c>
      <c r="S6" s="28" t="str">
        <f aca="true">IF(AND(Équipe!$B7&lt;&gt;0,$Q6&lt;&gt;""),RANK($R6,$R$2:INDIRECT("$R$"&amp;0+COUNTA($P$2:$P$61))),"")</f>
        <v/>
      </c>
      <c r="U6" s="28" t="str">
        <f aca="false">IF(SUM(IF(SUM(_xlfn.IFNA(INDEX('Mène 1'!$F$5:$F$34,MATCH($P6,'Mène 1'!$B$5:$B$34,0),1),0),_xlfn.IFNA(INDEX('Mène 1'!$G$5:$G$34,MATCH($P6,'Mène 1'!$D$5:$D$34,0),1),0))=13,SUM(_xlfn.IFNA(INDEX('Mène 1'!$F$5:$F$34,MATCH($P6,'Mène 1'!$B$5:$B$34,0),1),0),_xlfn.IFNA(INDEX('Mène 1'!$G$5:$G$34,MATCH($P6,'Mène 1'!$D$5:$D$34,0),1),0)),0),IF(SUM(_xlfn.IFNA(INDEX('Mène 2'!$F$5:$F$34,MATCH($P6,'Mène 2'!$B$5:$B$34,0),1),0),_xlfn.IFNA(INDEX('Mène 2'!$G$5:$G$34,MATCH($P6,'Mène 2'!$D$5:$D$34,0),1),0))=13,SUM(_xlfn.IFNA(INDEX('Mène 2'!$F$5:$F$34,MATCH($P6,'Mène 2'!$B$5:$B$34,0),1),0),_xlfn.IFNA(INDEX('Mène 2'!$G$5:$G$34,MATCH($P6,'Mène 2'!$D$5:$D$34,0),1),0)),0),IF(SUM(_xlfn.IFNA(INDEX('Mène 3'!$F$5:$F$34,MATCH($P6,'Mène 3'!$B$5:$B$34,0),1),0),_xlfn.IFNA(INDEX('Mène 3'!$G$5:$G$34,MATCH($P6,'Mène 3'!$D$5:$D$34,0),1),0))=13,SUM(_xlfn.IFNA(INDEX('Mène 3'!$F$5:$F$34,MATCH($P6,'Mène 3'!$B$5:$B$34,0),1),0),_xlfn.IFNA(INDEX('Mène 3'!$G$5:$G$34,MATCH($P6,'Mène 3'!$D$5:$D$34,0),1),0)),0),IF(SUM(_xlfn.IFNA(INDEX('Mène 4'!$F$5:$F$34,MATCH($P6,'Mène 4'!$B$5:$B$34,0),1),0),_xlfn.IFNA(INDEX('Mène 4'!$G$5:$G$34,MATCH($P6,'Mène 4'!$D$5:$D$34,0),1),0))=13,SUM(_xlfn.IFNA(INDEX('Mène 4'!$F$5:$F$34,MATCH($P6,'Mène 4'!$B$5:$B$34,0),1),0),_xlfn.IFNA(INDEX('Mène 4'!$G$5:$G$34,MATCH($P6,'Mène 4'!$D$5:$D$34,0),1),0)),0),) = 39,P6,"")</f>
        <v/>
      </c>
      <c r="V6" s="28" t="str">
        <f aca="true">IF(AND(Équipe!$B7&lt;&gt;0,'Mène 5'!U6&lt;&gt;""),RAND(),"")</f>
        <v/>
      </c>
      <c r="W6" s="28" t="str">
        <f aca="true">IF( AND(Équipe!$B7&lt;&gt;0,$U6&lt;&gt;""),RANK($V6,$V$2:INDIRECT("$V$"&amp;0+COUNTA($P$2:$P$61)))+MAX($S$2:$S$61),"")</f>
        <v/>
      </c>
      <c r="Y6" s="28" t="str">
        <f aca="false">IF(SUM(IF(SUM(_xlfn.IFNA(INDEX('Mène 1'!$F$5:$F$34,MATCH($P6,'Mène 1'!$B$5:$B$34,0),1),0),_xlfn.IFNA(INDEX('Mène 1'!$G$5:$G$34,MATCH($P6,'Mène 1'!$D$5:$D$34,0),1),0))=13,SUM(_xlfn.IFNA(INDEX('Mène 1'!$F$5:$F$34,MATCH($P6,'Mène 1'!$B$5:$B$34,0),1),0),_xlfn.IFNA(INDEX('Mène 1'!$G$5:$G$34,MATCH($P6,'Mène 1'!$D$5:$D$34,0),1),0)),0),IF(SUM(_xlfn.IFNA(INDEX('Mène 2'!$F$5:$F$34,MATCH($P6,'Mène 2'!$B$5:$B$34,0),1),0),_xlfn.IFNA(INDEX('Mène 2'!$G$5:$G$34,MATCH($P6,'Mène 2'!$D$5:$D$34,0),1),0))=13,SUM(_xlfn.IFNA(INDEX('Mène 2'!$F$5:$F$34,MATCH($P6,'Mène 2'!$B$5:$B$34,0),1),0),_xlfn.IFNA(INDEX('Mène 2'!$G$5:$G$34,MATCH($P6,'Mène 2'!$D$5:$D$34,0),1),0)),0),IF(SUM(_xlfn.IFNA(INDEX('Mène 3'!$F$5:$F$34,MATCH($P6,'Mène 3'!$B$5:$B$34,0),1),0),_xlfn.IFNA(INDEX('Mène 3'!$G$5:$G$34,MATCH($P6,'Mène 3'!$D$5:$D$34,0),1),0))=13,SUM(_xlfn.IFNA(INDEX('Mène 3'!$F$5:$F$34,MATCH($P6,'Mène 3'!$B$5:$B$34,0),1),0),_xlfn.IFNA(INDEX('Mène 3'!$G$5:$G$34,MATCH($P6,'Mène 3'!$D$5:$D$34,0),1),0)),0),IF(SUM(_xlfn.IFNA(INDEX('Mène 4'!$F$5:$F$34,MATCH($P6,'Mène 4'!$B$5:$B$34,0),1),0),_xlfn.IFNA(INDEX('Mène 4'!$G$5:$G$34,MATCH($P6,'Mène 4'!$D$5:$D$34,0),1),0))=13,SUM(_xlfn.IFNA(INDEX('Mène 4'!$F$5:$F$34,MATCH($P6,'Mène 4'!$B$5:$B$34,0),1),0),_xlfn.IFNA(INDEX('Mène 4'!$G$5:$G$34,MATCH($P6,'Mène 4'!$D$5:$D$34,0),1),0)),0),) = 26,P6,"")</f>
        <v/>
      </c>
      <c r="Z6" s="28" t="str">
        <f aca="true">IF(AND(Équipe!$B7&lt;&gt;0,'Mène 5'!Y6&lt;&gt;""),RAND(),"")</f>
        <v/>
      </c>
      <c r="AA6" s="28" t="str">
        <f aca="true">IF( AND(Équipe!$B7&lt;&gt;0,$Y6&lt;&gt;""),RANK($Z6,$Z$2:INDIRECT("$Z$"&amp;0+COUNTA($P$2:$P$61)))+MAX($W$2:$W$61),"")</f>
        <v/>
      </c>
      <c r="AC6" s="28" t="str">
        <f aca="false">IF(SUM(IF(SUM(_xlfn.IFNA(INDEX('Mène 1'!$F$5:$F$34,MATCH($P6,'Mène 1'!$B$5:$B$34,0),1),0),_xlfn.IFNA(INDEX('Mène 1'!$G$5:$G$34,MATCH($P6,'Mène 1'!$D$5:$D$34,0),1),0))=13,SUM(_xlfn.IFNA(INDEX('Mène 1'!$F$5:$F$34,MATCH($P6,'Mène 1'!$B$5:$B$34,0),1),0),_xlfn.IFNA(INDEX('Mène 1'!$G$5:$G$34,MATCH($P6,'Mène 1'!$D$5:$D$34,0),1),0)),0),IF(SUM(_xlfn.IFNA(INDEX('Mène 2'!$F$5:$F$34,MATCH($P6,'Mène 2'!$B$5:$B$34,0),1),0),_xlfn.IFNA(INDEX('Mène 2'!$G$5:$G$34,MATCH($P6,'Mène 2'!$D$5:$D$34,0),1),0))=13,SUM(_xlfn.IFNA(INDEX('Mène 2'!$F$5:$F$34,MATCH($P6,'Mène 2'!$B$5:$B$34,0),1),0),_xlfn.IFNA(INDEX('Mène 2'!$G$5:$G$34,MATCH($P6,'Mène 2'!$D$5:$D$34,0),1),0)),0),IF(SUM(_xlfn.IFNA(INDEX('Mène 3'!$F$5:$F$34,MATCH($P6,'Mène 3'!$B$5:$B$34,0),1),0),_xlfn.IFNA(INDEX('Mène 3'!$G$5:$G$34,MATCH($P6,'Mène 3'!$D$5:$D$34,0),1),0))=13,SUM(_xlfn.IFNA(INDEX('Mène 3'!$F$5:$F$43,MATCH($P6,'Mène 3'!$B$5:$B$34,0),1),0),_xlfn.IFNA(INDEX('Mène 3'!$G$5:$G$34,MATCH($P6,'Mène 3'!$D$5:$D$34,0),1),0)),0),IF(SUM(_xlfn.IFNA(INDEX('Mène 4'!$F$5:$F$34,MATCH($P6,'Mène 4'!$B$5:$B$34,0),1),0),_xlfn.IFNA(INDEX('Mène 4'!$G$5:$G$34,MATCH($P6,'Mène 4'!$D$5:$D$34,0),1),0))=13,SUM(_xlfn.IFNA(INDEX('Mène 4'!$F$5:$F$34,MATCH($P6,'Mène 4'!$B$5:$B$34,0),1),0),_xlfn.IFNA(INDEX('Mène 4'!$G$5:$G$34,MATCH($P6,'Mène 4'!$D$5:$D$34,0),1),0)),0),) = 13,P6,"")</f>
        <v/>
      </c>
      <c r="AD6" s="28" t="str">
        <f aca="true">IF(AND(Équipe!$B7&lt;&gt;0,'Mène 5'!AC6&lt;&gt;""),RAND(),"")</f>
        <v/>
      </c>
      <c r="AE6" s="28" t="str">
        <f aca="true">IF( AND(Équipe!$B7&lt;&gt;0,$AC6&lt;&gt;""),RANK($AD6,$AD$2:INDIRECT("$AD$"&amp;0+COUNTA($P$2:$P$61)))+MAX($AA$2:$AA$61),"")</f>
        <v/>
      </c>
      <c r="AG6" s="28" t="str">
        <f aca="false">IF(SUM(IF(SUM(_xlfn.IFNA(INDEX('Mène 1'!$F$5:$F$34,MATCH($P6,'Mène 1'!$B$5:$B$34,0),1),0),_xlfn.IFNA(INDEX('Mène 1'!$G$5:$G$34,MATCH($P6,'Mène 1'!$D$5:$D$34,0),1),0))=13,SUM(_xlfn.IFNA(INDEX('Mène 1'!$F$5:$F$34,MATCH($P6,'Mène 1'!$B$5:$B$34,0),1),0),_xlfn.IFNA(INDEX('Mène 1'!$G$5:$G$34,MATCH($P6,'Mène 1'!$D$5:$D$34,0),1),0)),0),IF(SUM(_xlfn.IFNA(INDEX('Mène 2'!$F$5:$F$34,MATCH($P6,'Mène 2'!$B$5:$B$34,0),1),0),_xlfn.IFNA(INDEX('Mène 2'!$G$5:$G$34,MATCH($P6,'Mène 2'!$D$5:$D$34,0),1),0))=13,SUM(_xlfn.IFNA(INDEX('Mène 2'!$F$5:$F$34,MATCH($P6,'Mène 2'!$B$5:$B$34,0),1),0),_xlfn.IFNA(INDEX('Mène 2'!$G$5:$G$34,MATCH($P6,'Mène 2'!$D$5:$D$34,0),1),0)),0),IF(SUM(_xlfn.IFNA(INDEX('Mène 3'!$F$5:$F$33,MATCH($P6,'Mène 3'!$B$5:$B$34,0),1),0),_xlfn.IFNA(INDEX('Mène 3'!$G$5:$G$34,MATCH($P6,'Mène 3'!$D$5:$D$34,0),1),0))=13,SUM(_xlfn.IFNA(INDEX('Mène 3'!$F$5:$F$34,MATCH($P6,'Mène 3'!$B$5:$B$34,0),1),0),_xlfn.IFNA(INDEX('Mène 3'!$G$5:$G$34,MATCH($P6,'Mène 3'!$D$5:$D$34,0),1),0)),0),IF(SUM(_xlfn.IFNA(INDEX('Mène 4'!$F$5:$F$34,MATCH($P6,'Mène 4'!$B$5:$B$34,0),1),0),_xlfn.IFNA(INDEX('Mène 4'!$G$5:$G$34,MATCH($P6,'Mène 4'!$D$5:$D$34,0),1),0))=13,SUM(_xlfn.IFNA(INDEX('Mène 4'!$F$5:$F$34,MATCH($P6,'Mène 4'!$B$5:$B$34,0),1),0),_xlfn.IFNA(INDEX('Mène 4'!$G$5:$G$34,MATCH($P6,'Mène 4'!$D$5:$D$34,0),1),0)),0),) = 0,P6,"")</f>
        <v/>
      </c>
      <c r="AH6" s="28" t="str">
        <f aca="true">IF(AND(Équipe!$B7&lt;&gt;0,'Mène 5'!AG6&lt;&gt;""),RAND(),"")</f>
        <v/>
      </c>
      <c r="AI6" s="28" t="str">
        <f aca="true">IF( AND(Équipe!$B7&lt;&gt;0,$AG6&lt;&gt;""),RANK($AH6,$AH$2:INDIRECT("$AH$"&amp;0+COUNTA($P$2:$P$61)))+MAX($AE$2:$AE$61),"")</f>
        <v/>
      </c>
    </row>
    <row r="7" customFormat="false" ht="30.6" hidden="false" customHeight="true" outlineLevel="0" collapsed="false">
      <c r="A7" s="33" t="n">
        <f aca="false">IF(ROW(A7)-4&lt;=Procédure!$K$3,ROW(A7)-4,IF(ROW(A7)-(QUOTIENT(ROW(A7)-4,Procédure!$K$3)*Procédure!$K$3)-4&lt;&gt;0,ROW(A7)-(QUOTIENT(ROW(A7)-4,Procédure!$K$3)*Procédure!$K$3)-4,ROW(A7)-(QUOTIENT(ROW(A7)-4,Procédure!$K$3)*Procédure!$K$3)-4+Procédure!$K$3))</f>
        <v>3</v>
      </c>
      <c r="B7" s="34"/>
      <c r="C7" s="35"/>
      <c r="D7" s="34"/>
      <c r="E7" s="35"/>
      <c r="F7" s="36"/>
      <c r="G7" s="36"/>
      <c r="I7" s="31" t="str">
        <f aca="false">IF(ROW(I7)&lt;=QUOTIENT(COUNTA($P$2:$P$61)-COUNTBLANK($P$2:$P$61),2)+MOD(COUNTA($P$2:$P$61)-COUNTBLANK($P$2:$P$61),2)+2,IF(ROW(I7)&lt;&gt;3,I6+2,1),"")</f>
        <v/>
      </c>
      <c r="J7" s="1" t="str">
        <f aca="false">IF(I7&lt;&gt;"",SUM(_xlfn.IFNA(INDEX($P$2:$P$61,MATCH(I7,$S$2:$S$61,0),1),0),_xlfn.IFNA(INDEX($P$2:$P$61,MATCH(I7,$W$2:$W$61,0),1),0),_xlfn.IFNA(INDEX($P$2:$P$61,MATCH(I7,$AA$2:$AA$61,0),1),0),_xlfn.IFNA(INDEX($P$2:$P$61,MATCH(I7,$AI$2:$AI$61,0),1),0),_xlfn.IFNA(INDEX($P$2:$P$61,MATCH(I7,$AE$2:$AE$61,0),1),0) ),"")</f>
        <v/>
      </c>
      <c r="K7" s="1" t="str">
        <f aca="false">_xlfn.IFNA(INDEX(Équipe!$B$3:$B$62,MATCH(J7,Équipe!$A$3:$A$62,0),1),"")</f>
        <v/>
      </c>
      <c r="L7" s="1" t="str">
        <f aca="false">IF(
      AND (N7&lt;&gt;"", SUM(_xlfn.IFNA(INDEX($P$2:$P$61,MATCH(N7,$S$2:$S$61,0),1),0),_xlfn.IFNA(INDEX($P$2:$P$61,MATCH(N7,$W$2:$W$61,0),1),0),_xlfn.IFNA(INDEX($P$2:$P$61,MATCH(N7,$AA$2:$AA$61,0),1),0),_xlfn.IFNA(INDEX($P$2:$P$61,MATCH(N7,$AE$2:$AE$61,0),1),0), _xlfn.IFNA(INDEX($P$2:$P$61,MATCH(N7,$AI$2:$AI$61,0),1),0))&lt;&gt;0),
SUM(_xlfn.IFNA(INDEX($P$2:$P$61,MATCH(N7,$S$2:$S$61,0),1),0),_xlfn.IFNA(INDEX($P$2:$P$61,MATCH(N7,$W$2:$W$61,0),1),0),_xlfn.IFNA(INDEX($P$2:$P$61,MATCH(N7,$AA$2:$AA$61,0),1),0),_xlfn.IFNA(INDEX($P$2:$P$61,MATCH(N7,$AE$2:$AE$61,0),1),0), _xlfn.IFNA(INDEX($P$2:$P$61,MATCH(N7,$AI$2:$AI$61,0),1),0)),
"")</f>
        <v/>
      </c>
      <c r="M7" s="1" t="str">
        <f aca="false">_xlfn.IFNA(INDEX(Équipe!$B$3:$B$62,MATCH(L7,Équipe!$A$3:$A$62,0),1),"")</f>
        <v/>
      </c>
      <c r="N7" s="31" t="str">
        <f aca="false">IF(ROW(N7)&lt;=QUOTIENT(COUNTA($P$2:$P$61)-COUNTBLANK($P$2:$P$61),2)+MOD(COUNTA($P$2:$P$61)-COUNTBLANK($P$2:$P$61),2)+2,I7+1,"")</f>
        <v/>
      </c>
      <c r="P7" s="28" t="str">
        <f aca="false">IF(Équipe!$B8&lt;&gt;0,Équipe!$A8,"")</f>
        <v/>
      </c>
      <c r="Q7" s="28" t="str">
        <f aca="false">IF(AND(SUM(_xlfn.IFNA(INDEX('Mène 1'!$F$5:$F$34,MATCH($P7,'Mène 1'!$B$5:$B$34,0),1),0) , _xlfn.IFNA(INDEX('Mène 1'!$G$5:$G$34,MATCH($P7,'Mène 1'!$D$5:$D$34,0),1),0))=13,SUM(_xlfn.IFNA(INDEX('Mène 2'!$F$5:$F$34,MATCH($P7,'Mène 2'!$B$5:$B$34,0),1),0) , _xlfn.IFNA(INDEX('Mène 2'!$G$5:$G$34,MATCH($P7,'Mène 2'!$D$5:$D$34,0),1),0))=13, SUM(_xlfn.IFNA(INDEX('Mène 3'!$F$5:$F$34,MATCH($P7,'Mène 3'!$B$5:$B$34,0),1),0) , _xlfn.IFNA(INDEX('Mène 3'!$G$5:$G$34,MATCH($P7,'Mène 3'!$D$5:$D$34,0),1),0))=13, SUM(_xlfn.IFNA(INDEX('Mène 4'!$F$5:$F$34,MATCH($P7,'Mène 4'!$B$5:$B$34,0),1),0) , _xlfn.IFNA(INDEX('Mène 4'!$G$5:$G$34,MATCH($P7,'Mène 4'!$D$5:$D$34,0),1),0))=13),$P7,"")</f>
        <v/>
      </c>
      <c r="R7" s="28" t="str">
        <f aca="true">IF(AND(Équipe!$B8&lt;&gt;0,'Mène 5'!Q7&lt;&gt;""),RAND(),"")</f>
        <v/>
      </c>
      <c r="S7" s="28" t="str">
        <f aca="true">IF(AND(Équipe!$B8&lt;&gt;0,$Q7&lt;&gt;""),RANK($R7,$R$2:INDIRECT("$R$"&amp;0+COUNTA($P$2:$P$61))),"")</f>
        <v/>
      </c>
      <c r="U7" s="28" t="str">
        <f aca="false">IF(SUM(IF(SUM(_xlfn.IFNA(INDEX('Mène 1'!$F$5:$F$34,MATCH($P7,'Mène 1'!$B$5:$B$34,0),1),0),_xlfn.IFNA(INDEX('Mène 1'!$G$5:$G$34,MATCH($P7,'Mène 1'!$D$5:$D$34,0),1),0))=13,SUM(_xlfn.IFNA(INDEX('Mène 1'!$F$5:$F$34,MATCH($P7,'Mène 1'!$B$5:$B$34,0),1),0),_xlfn.IFNA(INDEX('Mène 1'!$G$5:$G$34,MATCH($P7,'Mène 1'!$D$5:$D$34,0),1),0)),0),IF(SUM(_xlfn.IFNA(INDEX('Mène 2'!$F$5:$F$34,MATCH($P7,'Mène 2'!$B$5:$B$34,0),1),0),_xlfn.IFNA(INDEX('Mène 2'!$G$5:$G$34,MATCH($P7,'Mène 2'!$D$5:$D$34,0),1),0))=13,SUM(_xlfn.IFNA(INDEX('Mène 2'!$F$5:$F$34,MATCH($P7,'Mène 2'!$B$5:$B$34,0),1),0),_xlfn.IFNA(INDEX('Mène 2'!$G$5:$G$34,MATCH($P7,'Mène 2'!$D$5:$D$34,0),1),0)),0),IF(SUM(_xlfn.IFNA(INDEX('Mène 3'!$F$5:$F$34,MATCH($P7,'Mène 3'!$B$5:$B$34,0),1),0),_xlfn.IFNA(INDEX('Mène 3'!$G$5:$G$34,MATCH($P7,'Mène 3'!$D$5:$D$34,0),1),0))=13,SUM(_xlfn.IFNA(INDEX('Mène 3'!$F$5:$F$34,MATCH($P7,'Mène 3'!$B$5:$B$34,0),1),0),_xlfn.IFNA(INDEX('Mène 3'!$G$5:$G$34,MATCH($P7,'Mène 3'!$D$5:$D$34,0),1),0)),0),IF(SUM(_xlfn.IFNA(INDEX('Mène 4'!$F$5:$F$34,MATCH($P7,'Mène 4'!$B$5:$B$34,0),1),0),_xlfn.IFNA(INDEX('Mène 4'!$G$5:$G$34,MATCH($P7,'Mène 4'!$D$5:$D$34,0),1),0))=13,SUM(_xlfn.IFNA(INDEX('Mène 4'!$F$5:$F$34,MATCH($P7,'Mène 4'!$B$5:$B$34,0),1),0),_xlfn.IFNA(INDEX('Mène 4'!$G$5:$G$34,MATCH($P7,'Mène 4'!$D$5:$D$34,0),1),0)),0),) = 39,P7,"")</f>
        <v/>
      </c>
      <c r="V7" s="28" t="str">
        <f aca="true">IF(AND(Équipe!$B8&lt;&gt;0,'Mène 5'!U7&lt;&gt;""),RAND(),"")</f>
        <v/>
      </c>
      <c r="W7" s="28" t="str">
        <f aca="true">IF( AND(Équipe!$B8&lt;&gt;0,$U7&lt;&gt;""),RANK($V7,$V$2:INDIRECT("$V$"&amp;0+COUNTA($P$2:$P$61)))+MAX($S$2:$S$61),"")</f>
        <v/>
      </c>
      <c r="Y7" s="28" t="str">
        <f aca="false">IF(SUM(IF(SUM(_xlfn.IFNA(INDEX('Mène 1'!$F$5:$F$34,MATCH($P7,'Mène 1'!$B$5:$B$34,0),1),0),_xlfn.IFNA(INDEX('Mène 1'!$G$5:$G$34,MATCH($P7,'Mène 1'!$D$5:$D$34,0),1),0))=13,SUM(_xlfn.IFNA(INDEX('Mène 1'!$F$5:$F$34,MATCH($P7,'Mène 1'!$B$5:$B$34,0),1),0),_xlfn.IFNA(INDEX('Mène 1'!$G$5:$G$34,MATCH($P7,'Mène 1'!$D$5:$D$34,0),1),0)),0),IF(SUM(_xlfn.IFNA(INDEX('Mène 2'!$F$5:$F$34,MATCH($P7,'Mène 2'!$B$5:$B$34,0),1),0),_xlfn.IFNA(INDEX('Mène 2'!$G$5:$G$34,MATCH($P7,'Mène 2'!$D$5:$D$34,0),1),0))=13,SUM(_xlfn.IFNA(INDEX('Mène 2'!$F$5:$F$34,MATCH($P7,'Mène 2'!$B$5:$B$34,0),1),0),_xlfn.IFNA(INDEX('Mène 2'!$G$5:$G$34,MATCH($P7,'Mène 2'!$D$5:$D$34,0),1),0)),0),IF(SUM(_xlfn.IFNA(INDEX('Mène 3'!$F$5:$F$34,MATCH($P7,'Mène 3'!$B$5:$B$34,0),1),0),_xlfn.IFNA(INDEX('Mène 3'!$G$5:$G$34,MATCH($P7,'Mène 3'!$D$5:$D$34,0),1),0))=13,SUM(_xlfn.IFNA(INDEX('Mène 3'!$F$5:$F$34,MATCH($P7,'Mène 3'!$B$5:$B$34,0),1),0),_xlfn.IFNA(INDEX('Mène 3'!$G$5:$G$34,MATCH($P7,'Mène 3'!$D$5:$D$34,0),1),0)),0),IF(SUM(_xlfn.IFNA(INDEX('Mène 4'!$F$5:$F$34,MATCH($P7,'Mène 4'!$B$5:$B$34,0),1),0),_xlfn.IFNA(INDEX('Mène 4'!$G$5:$G$34,MATCH($P7,'Mène 4'!$D$5:$D$34,0),1),0))=13,SUM(_xlfn.IFNA(INDEX('Mène 4'!$F$5:$F$34,MATCH($P7,'Mène 4'!$B$5:$B$34,0),1),0),_xlfn.IFNA(INDEX('Mène 4'!$G$5:$G$34,MATCH($P7,'Mène 4'!$D$5:$D$34,0),1),0)),0),) = 26,P7,"")</f>
        <v/>
      </c>
      <c r="Z7" s="28" t="str">
        <f aca="true">IF(AND(Équipe!$B8&lt;&gt;0,'Mène 5'!Y7&lt;&gt;""),RAND(),"")</f>
        <v/>
      </c>
      <c r="AA7" s="28" t="str">
        <f aca="true">IF( AND(Équipe!$B8&lt;&gt;0,$Y7&lt;&gt;""),RANK($Z7,$Z$2:INDIRECT("$Z$"&amp;0+COUNTA($P$2:$P$61)))+MAX($W$2:$W$61),"")</f>
        <v/>
      </c>
      <c r="AC7" s="28" t="str">
        <f aca="false">IF(SUM(IF(SUM(_xlfn.IFNA(INDEX('Mène 1'!$F$5:$F$34,MATCH($P7,'Mène 1'!$B$5:$B$34,0),1),0),_xlfn.IFNA(INDEX('Mène 1'!$G$5:$G$34,MATCH($P7,'Mène 1'!$D$5:$D$34,0),1),0))=13,SUM(_xlfn.IFNA(INDEX('Mène 1'!$F$5:$F$34,MATCH($P7,'Mène 1'!$B$5:$B$34,0),1),0),_xlfn.IFNA(INDEX('Mène 1'!$G$5:$G$34,MATCH($P7,'Mène 1'!$D$5:$D$34,0),1),0)),0),IF(SUM(_xlfn.IFNA(INDEX('Mène 2'!$F$5:$F$34,MATCH($P7,'Mène 2'!$B$5:$B$34,0),1),0),_xlfn.IFNA(INDEX('Mène 2'!$G$5:$G$34,MATCH($P7,'Mène 2'!$D$5:$D$34,0),1),0))=13,SUM(_xlfn.IFNA(INDEX('Mène 2'!$F$5:$F$34,MATCH($P7,'Mène 2'!$B$5:$B$34,0),1),0),_xlfn.IFNA(INDEX('Mène 2'!$G$5:$G$34,MATCH($P7,'Mène 2'!$D$5:$D$34,0),1),0)),0),IF(SUM(_xlfn.IFNA(INDEX('Mène 3'!$F$5:$F$34,MATCH($P7,'Mène 3'!$B$5:$B$34,0),1),0),_xlfn.IFNA(INDEX('Mène 3'!$G$5:$G$34,MATCH($P7,'Mène 3'!$D$5:$D$34,0),1),0))=13,SUM(_xlfn.IFNA(INDEX('Mène 3'!$F$5:$F$43,MATCH($P7,'Mène 3'!$B$5:$B$34,0),1),0),_xlfn.IFNA(INDEX('Mène 3'!$G$5:$G$34,MATCH($P7,'Mène 3'!$D$5:$D$34,0),1),0)),0),IF(SUM(_xlfn.IFNA(INDEX('Mène 4'!$F$5:$F$34,MATCH($P7,'Mène 4'!$B$5:$B$34,0),1),0),_xlfn.IFNA(INDEX('Mène 4'!$G$5:$G$34,MATCH($P7,'Mène 4'!$D$5:$D$34,0),1),0))=13,SUM(_xlfn.IFNA(INDEX('Mène 4'!$F$5:$F$34,MATCH($P7,'Mène 4'!$B$5:$B$34,0),1),0),_xlfn.IFNA(INDEX('Mène 4'!$G$5:$G$34,MATCH($P7,'Mène 4'!$D$5:$D$34,0),1),0)),0),) = 13,P7,"")</f>
        <v/>
      </c>
      <c r="AD7" s="28" t="str">
        <f aca="true">IF(AND(Équipe!$B8&lt;&gt;0,'Mène 5'!AC7&lt;&gt;""),RAND(),"")</f>
        <v/>
      </c>
      <c r="AE7" s="28" t="str">
        <f aca="true">IF( AND(Équipe!$B8&lt;&gt;0,$AC7&lt;&gt;""),RANK($AD7,$AD$2:INDIRECT("$AD$"&amp;0+COUNTA($P$2:$P$61)))+MAX($AA$2:$AA$61),"")</f>
        <v/>
      </c>
      <c r="AG7" s="28" t="str">
        <f aca="false">IF(SUM(IF(SUM(_xlfn.IFNA(INDEX('Mène 1'!$F$5:$F$34,MATCH($P7,'Mène 1'!$B$5:$B$34,0),1),0),_xlfn.IFNA(INDEX('Mène 1'!$G$5:$G$34,MATCH($P7,'Mène 1'!$D$5:$D$34,0),1),0))=13,SUM(_xlfn.IFNA(INDEX('Mène 1'!$F$5:$F$34,MATCH($P7,'Mène 1'!$B$5:$B$34,0),1),0),_xlfn.IFNA(INDEX('Mène 1'!$G$5:$G$34,MATCH($P7,'Mène 1'!$D$5:$D$34,0),1),0)),0),IF(SUM(_xlfn.IFNA(INDEX('Mène 2'!$F$5:$F$34,MATCH($P7,'Mène 2'!$B$5:$B$34,0),1),0),_xlfn.IFNA(INDEX('Mène 2'!$G$5:$G$34,MATCH($P7,'Mène 2'!$D$5:$D$34,0),1),0))=13,SUM(_xlfn.IFNA(INDEX('Mène 2'!$F$5:$F$34,MATCH($P7,'Mène 2'!$B$5:$B$34,0),1),0),_xlfn.IFNA(INDEX('Mène 2'!$G$5:$G$34,MATCH($P7,'Mène 2'!$D$5:$D$34,0),1),0)),0),IF(SUM(_xlfn.IFNA(INDEX('Mène 3'!$F$5:$F$33,MATCH($P7,'Mène 3'!$B$5:$B$34,0),1),0),_xlfn.IFNA(INDEX('Mène 3'!$G$5:$G$34,MATCH($P7,'Mène 3'!$D$5:$D$34,0),1),0))=13,SUM(_xlfn.IFNA(INDEX('Mène 3'!$F$5:$F$34,MATCH($P7,'Mène 3'!$B$5:$B$34,0),1),0),_xlfn.IFNA(INDEX('Mène 3'!$G$5:$G$34,MATCH($P7,'Mène 3'!$D$5:$D$34,0),1),0)),0),IF(SUM(_xlfn.IFNA(INDEX('Mène 4'!$F$5:$F$34,MATCH($P7,'Mène 4'!$B$5:$B$34,0),1),0),_xlfn.IFNA(INDEX('Mène 4'!$G$5:$G$34,MATCH($P7,'Mène 4'!$D$5:$D$34,0),1),0))=13,SUM(_xlfn.IFNA(INDEX('Mène 4'!$F$5:$F$34,MATCH($P7,'Mène 4'!$B$5:$B$34,0),1),0),_xlfn.IFNA(INDEX('Mène 4'!$G$5:$G$34,MATCH($P7,'Mène 4'!$D$5:$D$34,0),1),0)),0),) = 0,P7,"")</f>
        <v/>
      </c>
      <c r="AH7" s="28" t="str">
        <f aca="true">IF(AND(Équipe!$B8&lt;&gt;0,'Mène 5'!AG7&lt;&gt;""),RAND(),"")</f>
        <v/>
      </c>
      <c r="AI7" s="28" t="str">
        <f aca="true">IF( AND(Équipe!$B8&lt;&gt;0,$AG7&lt;&gt;""),RANK($AH7,$AH$2:INDIRECT("$AH$"&amp;0+COUNTA($P$2:$P$61)))+MAX($AE$2:$AE$61),"")</f>
        <v/>
      </c>
    </row>
    <row r="8" customFormat="false" ht="30.6" hidden="false" customHeight="true" outlineLevel="0" collapsed="false">
      <c r="A8" s="33" t="n">
        <f aca="false">IF(ROW(A8)-4&lt;=Procédure!$K$3,ROW(A8)-4,IF(ROW(A8)-(QUOTIENT(ROW(A8)-4,Procédure!$K$3)*Procédure!$K$3)-4&lt;&gt;0,ROW(A8)-(QUOTIENT(ROW(A8)-4,Procédure!$K$3)*Procédure!$K$3)-4,ROW(A8)-(QUOTIENT(ROW(A8)-4,Procédure!$K$3)*Procédure!$K$3)-4+Procédure!$K$3))</f>
        <v>4</v>
      </c>
      <c r="B8" s="34"/>
      <c r="C8" s="35"/>
      <c r="D8" s="34"/>
      <c r="E8" s="35"/>
      <c r="F8" s="36"/>
      <c r="G8" s="36"/>
      <c r="I8" s="31" t="str">
        <f aca="false">IF(ROW(I8)&lt;=QUOTIENT(COUNTA($P$2:$P$61)-COUNTBLANK($P$2:$P$61),2)+MOD(COUNTA($P$2:$P$61)-COUNTBLANK($P$2:$P$61),2)+2,IF(ROW(I8)&lt;&gt;3,I7+2,1),"")</f>
        <v/>
      </c>
      <c r="J8" s="1" t="str">
        <f aca="false">IF(I8&lt;&gt;"",SUM(_xlfn.IFNA(INDEX($P$2:$P$61,MATCH(I8,$S$2:$S$61,0),1),0),_xlfn.IFNA(INDEX($P$2:$P$61,MATCH(I8,$W$2:$W$61,0),1),0),_xlfn.IFNA(INDEX($P$2:$P$61,MATCH(I8,$AA$2:$AA$61,0),1),0),_xlfn.IFNA(INDEX($P$2:$P$61,MATCH(I8,$AI$2:$AI$61,0),1),0),_xlfn.IFNA(INDEX($P$2:$P$61,MATCH(I8,$AE$2:$AE$61,0),1),0) ),"")</f>
        <v/>
      </c>
      <c r="K8" s="1" t="str">
        <f aca="false">_xlfn.IFNA(INDEX(Équipe!$B$3:$B$62,MATCH(J8,Équipe!$A$3:$A$62,0),1),"")</f>
        <v/>
      </c>
      <c r="L8" s="1" t="str">
        <f aca="false">IF(
      AND (N8&lt;&gt;"", SUM(_xlfn.IFNA(INDEX($P$2:$P$61,MATCH(N8,$S$2:$S$61,0),1),0),_xlfn.IFNA(INDEX($P$2:$P$61,MATCH(N8,$W$2:$W$61,0),1),0),_xlfn.IFNA(INDEX($P$2:$P$61,MATCH(N8,$AA$2:$AA$61,0),1),0),_xlfn.IFNA(INDEX($P$2:$P$61,MATCH(N8,$AE$2:$AE$61,0),1),0), _xlfn.IFNA(INDEX($P$2:$P$61,MATCH(N8,$AI$2:$AI$61,0),1),0))&lt;&gt;0),
SUM(_xlfn.IFNA(INDEX($P$2:$P$61,MATCH(N8,$S$2:$S$61,0),1),0),_xlfn.IFNA(INDEX($P$2:$P$61,MATCH(N8,$W$2:$W$61,0),1),0),_xlfn.IFNA(INDEX($P$2:$P$61,MATCH(N8,$AA$2:$AA$61,0),1),0),_xlfn.IFNA(INDEX($P$2:$P$61,MATCH(N8,$AE$2:$AE$61,0),1),0), _xlfn.IFNA(INDEX($P$2:$P$61,MATCH(N8,$AI$2:$AI$61,0),1),0)),
"")</f>
        <v/>
      </c>
      <c r="M8" s="1" t="str">
        <f aca="false">_xlfn.IFNA(INDEX(Équipe!$B$3:$B$62,MATCH(L8,Équipe!$A$3:$A$62,0),1),"")</f>
        <v/>
      </c>
      <c r="N8" s="31" t="str">
        <f aca="false">IF(ROW(N8)&lt;=QUOTIENT(COUNTA($P$2:$P$61)-COUNTBLANK($P$2:$P$61),2)+MOD(COUNTA($P$2:$P$61)-COUNTBLANK($P$2:$P$61),2)+2,I8+1,"")</f>
        <v/>
      </c>
      <c r="P8" s="28" t="str">
        <f aca="false">IF(Équipe!$B9&lt;&gt;0,Équipe!$A9,"")</f>
        <v/>
      </c>
      <c r="Q8" s="28" t="str">
        <f aca="false">IF(AND(SUM(_xlfn.IFNA(INDEX('Mène 1'!$F$5:$F$34,MATCH($P8,'Mène 1'!$B$5:$B$34,0),1),0) , _xlfn.IFNA(INDEX('Mène 1'!$G$5:$G$34,MATCH($P8,'Mène 1'!$D$5:$D$34,0),1),0))=13,SUM(_xlfn.IFNA(INDEX('Mène 2'!$F$5:$F$34,MATCH($P8,'Mène 2'!$B$5:$B$34,0),1),0) , _xlfn.IFNA(INDEX('Mène 2'!$G$5:$G$34,MATCH($P8,'Mène 2'!$D$5:$D$34,0),1),0))=13, SUM(_xlfn.IFNA(INDEX('Mène 3'!$F$5:$F$34,MATCH($P8,'Mène 3'!$B$5:$B$34,0),1),0) , _xlfn.IFNA(INDEX('Mène 3'!$G$5:$G$34,MATCH($P8,'Mène 3'!$D$5:$D$34,0),1),0))=13, SUM(_xlfn.IFNA(INDEX('Mène 4'!$F$5:$F$34,MATCH($P8,'Mène 4'!$B$5:$B$34,0),1),0) , _xlfn.IFNA(INDEX('Mène 4'!$G$5:$G$34,MATCH($P8,'Mène 4'!$D$5:$D$34,0),1),0))=13),$P8,"")</f>
        <v/>
      </c>
      <c r="R8" s="28" t="str">
        <f aca="true">IF(AND(Équipe!$B9&lt;&gt;0,'Mène 5'!Q8&lt;&gt;""),RAND(),"")</f>
        <v/>
      </c>
      <c r="S8" s="28" t="str">
        <f aca="true">IF(AND(Équipe!$B9&lt;&gt;0,$Q8&lt;&gt;""),RANK($R8,$R$2:INDIRECT("$R$"&amp;0+COUNTA($P$2:$P$61))),"")</f>
        <v/>
      </c>
      <c r="U8" s="28" t="str">
        <f aca="false">IF(SUM(IF(SUM(_xlfn.IFNA(INDEX('Mène 1'!$F$5:$F$34,MATCH($P8,'Mène 1'!$B$5:$B$34,0),1),0),_xlfn.IFNA(INDEX('Mène 1'!$G$5:$G$34,MATCH($P8,'Mène 1'!$D$5:$D$34,0),1),0))=13,SUM(_xlfn.IFNA(INDEX('Mène 1'!$F$5:$F$34,MATCH($P8,'Mène 1'!$B$5:$B$34,0),1),0),_xlfn.IFNA(INDEX('Mène 1'!$G$5:$G$34,MATCH($P8,'Mène 1'!$D$5:$D$34,0),1),0)),0),IF(SUM(_xlfn.IFNA(INDEX('Mène 2'!$F$5:$F$34,MATCH($P8,'Mène 2'!$B$5:$B$34,0),1),0),_xlfn.IFNA(INDEX('Mène 2'!$G$5:$G$34,MATCH($P8,'Mène 2'!$D$5:$D$34,0),1),0))=13,SUM(_xlfn.IFNA(INDEX('Mène 2'!$F$5:$F$34,MATCH($P8,'Mène 2'!$B$5:$B$34,0),1),0),_xlfn.IFNA(INDEX('Mène 2'!$G$5:$G$34,MATCH($P8,'Mène 2'!$D$5:$D$34,0),1),0)),0),IF(SUM(_xlfn.IFNA(INDEX('Mène 3'!$F$5:$F$34,MATCH($P8,'Mène 3'!$B$5:$B$34,0),1),0),_xlfn.IFNA(INDEX('Mène 3'!$G$5:$G$34,MATCH($P8,'Mène 3'!$D$5:$D$34,0),1),0))=13,SUM(_xlfn.IFNA(INDEX('Mène 3'!$F$5:$F$34,MATCH($P8,'Mène 3'!$B$5:$B$34,0),1),0),_xlfn.IFNA(INDEX('Mène 3'!$G$5:$G$34,MATCH($P8,'Mène 3'!$D$5:$D$34,0),1),0)),0),IF(SUM(_xlfn.IFNA(INDEX('Mène 4'!$F$5:$F$34,MATCH($P8,'Mène 4'!$B$5:$B$34,0),1),0),_xlfn.IFNA(INDEX('Mène 4'!$G$5:$G$34,MATCH($P8,'Mène 4'!$D$5:$D$34,0),1),0))=13,SUM(_xlfn.IFNA(INDEX('Mène 4'!$F$5:$F$34,MATCH($P8,'Mène 4'!$B$5:$B$34,0),1),0),_xlfn.IFNA(INDEX('Mène 4'!$G$5:$G$34,MATCH($P8,'Mène 4'!$D$5:$D$34,0),1),0)),0),) = 39,P8,"")</f>
        <v/>
      </c>
      <c r="V8" s="28" t="str">
        <f aca="true">IF(AND(Équipe!$B9&lt;&gt;0,'Mène 5'!U8&lt;&gt;""),RAND(),"")</f>
        <v/>
      </c>
      <c r="W8" s="28" t="str">
        <f aca="true">IF( AND(Équipe!$B9&lt;&gt;0,$U8&lt;&gt;""),RANK($V8,$V$2:INDIRECT("$V$"&amp;0+COUNTA($P$2:$P$61)))+MAX($S$2:$S$61),"")</f>
        <v/>
      </c>
      <c r="Y8" s="28" t="str">
        <f aca="false">IF(SUM(IF(SUM(_xlfn.IFNA(INDEX('Mène 1'!$F$5:$F$34,MATCH($P8,'Mène 1'!$B$5:$B$34,0),1),0),_xlfn.IFNA(INDEX('Mène 1'!$G$5:$G$34,MATCH($P8,'Mène 1'!$D$5:$D$34,0),1),0))=13,SUM(_xlfn.IFNA(INDEX('Mène 1'!$F$5:$F$34,MATCH($P8,'Mène 1'!$B$5:$B$34,0),1),0),_xlfn.IFNA(INDEX('Mène 1'!$G$5:$G$34,MATCH($P8,'Mène 1'!$D$5:$D$34,0),1),0)),0),IF(SUM(_xlfn.IFNA(INDEX('Mène 2'!$F$5:$F$34,MATCH($P8,'Mène 2'!$B$5:$B$34,0),1),0),_xlfn.IFNA(INDEX('Mène 2'!$G$5:$G$34,MATCH($P8,'Mène 2'!$D$5:$D$34,0),1),0))=13,SUM(_xlfn.IFNA(INDEX('Mène 2'!$F$5:$F$34,MATCH($P8,'Mène 2'!$B$5:$B$34,0),1),0),_xlfn.IFNA(INDEX('Mène 2'!$G$5:$G$34,MATCH($P8,'Mène 2'!$D$5:$D$34,0),1),0)),0),IF(SUM(_xlfn.IFNA(INDEX('Mène 3'!$F$5:$F$34,MATCH($P8,'Mène 3'!$B$5:$B$34,0),1),0),_xlfn.IFNA(INDEX('Mène 3'!$G$5:$G$34,MATCH($P8,'Mène 3'!$D$5:$D$34,0),1),0))=13,SUM(_xlfn.IFNA(INDEX('Mène 3'!$F$5:$F$34,MATCH($P8,'Mène 3'!$B$5:$B$34,0),1),0),_xlfn.IFNA(INDEX('Mène 3'!$G$5:$G$34,MATCH($P8,'Mène 3'!$D$5:$D$34,0),1),0)),0),IF(SUM(_xlfn.IFNA(INDEX('Mène 4'!$F$5:$F$34,MATCH($P8,'Mène 4'!$B$5:$B$34,0),1),0),_xlfn.IFNA(INDEX('Mène 4'!$G$5:$G$34,MATCH($P8,'Mène 4'!$D$5:$D$34,0),1),0))=13,SUM(_xlfn.IFNA(INDEX('Mène 4'!$F$5:$F$34,MATCH($P8,'Mène 4'!$B$5:$B$34,0),1),0),_xlfn.IFNA(INDEX('Mène 4'!$G$5:$G$34,MATCH($P8,'Mène 4'!$D$5:$D$34,0),1),0)),0),) = 26,P8,"")</f>
        <v/>
      </c>
      <c r="Z8" s="28" t="str">
        <f aca="true">IF(AND(Équipe!$B9&lt;&gt;0,'Mène 5'!Y8&lt;&gt;""),RAND(),"")</f>
        <v/>
      </c>
      <c r="AA8" s="28" t="str">
        <f aca="true">IF( AND(Équipe!$B9&lt;&gt;0,$Y8&lt;&gt;""),RANK($Z8,$Z$2:INDIRECT("$Z$"&amp;0+COUNTA($P$2:$P$61)))+MAX($W$2:$W$61),"")</f>
        <v/>
      </c>
      <c r="AC8" s="28" t="str">
        <f aca="false">IF(SUM(IF(SUM(_xlfn.IFNA(INDEX('Mène 1'!$F$5:$F$34,MATCH($P8,'Mène 1'!$B$5:$B$34,0),1),0),_xlfn.IFNA(INDEX('Mène 1'!$G$5:$G$34,MATCH($P8,'Mène 1'!$D$5:$D$34,0),1),0))=13,SUM(_xlfn.IFNA(INDEX('Mène 1'!$F$5:$F$34,MATCH($P8,'Mène 1'!$B$5:$B$34,0),1),0),_xlfn.IFNA(INDEX('Mène 1'!$G$5:$G$34,MATCH($P8,'Mène 1'!$D$5:$D$34,0),1),0)),0),IF(SUM(_xlfn.IFNA(INDEX('Mène 2'!$F$5:$F$34,MATCH($P8,'Mène 2'!$B$5:$B$34,0),1),0),_xlfn.IFNA(INDEX('Mène 2'!$G$5:$G$34,MATCH($P8,'Mène 2'!$D$5:$D$34,0),1),0))=13,SUM(_xlfn.IFNA(INDEX('Mène 2'!$F$5:$F$34,MATCH($P8,'Mène 2'!$B$5:$B$34,0),1),0),_xlfn.IFNA(INDEX('Mène 2'!$G$5:$G$34,MATCH($P8,'Mène 2'!$D$5:$D$34,0),1),0)),0),IF(SUM(_xlfn.IFNA(INDEX('Mène 3'!$F$5:$F$34,MATCH($P8,'Mène 3'!$B$5:$B$34,0),1),0),_xlfn.IFNA(INDEX('Mène 3'!$G$5:$G$34,MATCH($P8,'Mène 3'!$D$5:$D$34,0),1),0))=13,SUM(_xlfn.IFNA(INDEX('Mène 3'!$F$5:$F$43,MATCH($P8,'Mène 3'!$B$5:$B$34,0),1),0),_xlfn.IFNA(INDEX('Mène 3'!$G$5:$G$34,MATCH($P8,'Mène 3'!$D$5:$D$34,0),1),0)),0),IF(SUM(_xlfn.IFNA(INDEX('Mène 4'!$F$5:$F$34,MATCH($P8,'Mène 4'!$B$5:$B$34,0),1),0),_xlfn.IFNA(INDEX('Mène 4'!$G$5:$G$34,MATCH($P8,'Mène 4'!$D$5:$D$34,0),1),0))=13,SUM(_xlfn.IFNA(INDEX('Mène 4'!$F$5:$F$34,MATCH($P8,'Mène 4'!$B$5:$B$34,0),1),0),_xlfn.IFNA(INDEX('Mène 4'!$G$5:$G$34,MATCH($P8,'Mène 4'!$D$5:$D$34,0),1),0)),0),) = 13,P8,"")</f>
        <v/>
      </c>
      <c r="AD8" s="28" t="str">
        <f aca="true">IF(AND(Équipe!$B9&lt;&gt;0,'Mène 5'!AC8&lt;&gt;""),RAND(),"")</f>
        <v/>
      </c>
      <c r="AE8" s="28" t="str">
        <f aca="true">IF( AND(Équipe!$B9&lt;&gt;0,$AC8&lt;&gt;""),RANK($AD8,$AD$2:INDIRECT("$AD$"&amp;0+COUNTA($P$2:$P$61)))+MAX($AA$2:$AA$61),"")</f>
        <v/>
      </c>
      <c r="AG8" s="28" t="str">
        <f aca="false">IF(SUM(IF(SUM(_xlfn.IFNA(INDEX('Mène 1'!$F$5:$F$34,MATCH($P8,'Mène 1'!$B$5:$B$34,0),1),0),_xlfn.IFNA(INDEX('Mène 1'!$G$5:$G$34,MATCH($P8,'Mène 1'!$D$5:$D$34,0),1),0))=13,SUM(_xlfn.IFNA(INDEX('Mène 1'!$F$5:$F$34,MATCH($P8,'Mène 1'!$B$5:$B$34,0),1),0),_xlfn.IFNA(INDEX('Mène 1'!$G$5:$G$34,MATCH($P8,'Mène 1'!$D$5:$D$34,0),1),0)),0),IF(SUM(_xlfn.IFNA(INDEX('Mène 2'!$F$5:$F$34,MATCH($P8,'Mène 2'!$B$5:$B$34,0),1),0),_xlfn.IFNA(INDEX('Mène 2'!$G$5:$G$34,MATCH($P8,'Mène 2'!$D$5:$D$34,0),1),0))=13,SUM(_xlfn.IFNA(INDEX('Mène 2'!$F$5:$F$34,MATCH($P8,'Mène 2'!$B$5:$B$34,0),1),0),_xlfn.IFNA(INDEX('Mène 2'!$G$5:$G$34,MATCH($P8,'Mène 2'!$D$5:$D$34,0),1),0)),0),IF(SUM(_xlfn.IFNA(INDEX('Mène 3'!$F$5:$F$33,MATCH($P8,'Mène 3'!$B$5:$B$34,0),1),0),_xlfn.IFNA(INDEX('Mène 3'!$G$5:$G$34,MATCH($P8,'Mène 3'!$D$5:$D$34,0),1),0))=13,SUM(_xlfn.IFNA(INDEX('Mène 3'!$F$5:$F$34,MATCH($P8,'Mène 3'!$B$5:$B$34,0),1),0),_xlfn.IFNA(INDEX('Mène 3'!$G$5:$G$34,MATCH($P8,'Mène 3'!$D$5:$D$34,0),1),0)),0),IF(SUM(_xlfn.IFNA(INDEX('Mène 4'!$F$5:$F$34,MATCH($P8,'Mène 4'!$B$5:$B$34,0),1),0),_xlfn.IFNA(INDEX('Mène 4'!$G$5:$G$34,MATCH($P8,'Mène 4'!$D$5:$D$34,0),1),0))=13,SUM(_xlfn.IFNA(INDEX('Mène 4'!$F$5:$F$34,MATCH($P8,'Mène 4'!$B$5:$B$34,0),1),0),_xlfn.IFNA(INDEX('Mène 4'!$G$5:$G$34,MATCH($P8,'Mène 4'!$D$5:$D$34,0),1),0)),0),) = 0,P8,"")</f>
        <v/>
      </c>
      <c r="AH8" s="28" t="str">
        <f aca="true">IF(AND(Équipe!$B9&lt;&gt;0,'Mène 5'!AG8&lt;&gt;""),RAND(),"")</f>
        <v/>
      </c>
      <c r="AI8" s="28" t="str">
        <f aca="true">IF( AND(Équipe!$B9&lt;&gt;0,$AG8&lt;&gt;""),RANK($AH8,$AH$2:INDIRECT("$AH$"&amp;0+COUNTA($P$2:$P$61)))+MAX($AE$2:$AE$61),"")</f>
        <v/>
      </c>
    </row>
    <row r="9" customFormat="false" ht="30.6" hidden="false" customHeight="true" outlineLevel="0" collapsed="false">
      <c r="A9" s="33" t="n">
        <f aca="false">IF(ROW(A9)-4&lt;=Procédure!$K$3,ROW(A9)-4,IF(ROW(A9)-(QUOTIENT(ROW(A9)-4,Procédure!$K$3)*Procédure!$K$3)-4&lt;&gt;0,ROW(A9)-(QUOTIENT(ROW(A9)-4,Procédure!$K$3)*Procédure!$K$3)-4,ROW(A9)-(QUOTIENT(ROW(A9)-4,Procédure!$K$3)*Procédure!$K$3)-4+Procédure!$K$3))</f>
        <v>5</v>
      </c>
      <c r="B9" s="34"/>
      <c r="C9" s="35"/>
      <c r="D9" s="34"/>
      <c r="E9" s="35"/>
      <c r="F9" s="36"/>
      <c r="G9" s="36"/>
      <c r="I9" s="31" t="str">
        <f aca="false">IF(ROW(I9)&lt;=QUOTIENT(COUNTA($P$2:$P$61)-COUNTBLANK($P$2:$P$61),2)+MOD(COUNTA($P$2:$P$61)-COUNTBLANK($P$2:$P$61),2)+2,IF(ROW(I9)&lt;&gt;3,I8+2,1),"")</f>
        <v/>
      </c>
      <c r="J9" s="1" t="str">
        <f aca="false">IF(I9&lt;&gt;"",SUM(_xlfn.IFNA(INDEX($P$2:$P$61,MATCH(I9,$S$2:$S$61,0),1),0),_xlfn.IFNA(INDEX($P$2:$P$61,MATCH(I9,$W$2:$W$61,0),1),0),_xlfn.IFNA(INDEX($P$2:$P$61,MATCH(I9,$AA$2:$AA$61,0),1),0),_xlfn.IFNA(INDEX($P$2:$P$61,MATCH(I9,$AI$2:$AI$61,0),1),0),_xlfn.IFNA(INDEX($P$2:$P$61,MATCH(I9,$AE$2:$AE$61,0),1),0) ),"")</f>
        <v/>
      </c>
      <c r="K9" s="1" t="str">
        <f aca="false">_xlfn.IFNA(INDEX(Équipe!$B$3:$B$62,MATCH(J9,Équipe!$A$3:$A$62,0),1),"")</f>
        <v/>
      </c>
      <c r="L9" s="1" t="str">
        <f aca="false">IF(
      AND (N9&lt;&gt;"", SUM(_xlfn.IFNA(INDEX($P$2:$P$61,MATCH(N9,$S$2:$S$61,0),1),0),_xlfn.IFNA(INDEX($P$2:$P$61,MATCH(N9,$W$2:$W$61,0),1),0),_xlfn.IFNA(INDEX($P$2:$P$61,MATCH(N9,$AA$2:$AA$61,0),1),0),_xlfn.IFNA(INDEX($P$2:$P$61,MATCH(N9,$AE$2:$AE$61,0),1),0), _xlfn.IFNA(INDEX($P$2:$P$61,MATCH(N9,$AI$2:$AI$61,0),1),0))&lt;&gt;0),
SUM(_xlfn.IFNA(INDEX($P$2:$P$61,MATCH(N9,$S$2:$S$61,0),1),0),_xlfn.IFNA(INDEX($P$2:$P$61,MATCH(N9,$W$2:$W$61,0),1),0),_xlfn.IFNA(INDEX($P$2:$P$61,MATCH(N9,$AA$2:$AA$61,0),1),0),_xlfn.IFNA(INDEX($P$2:$P$61,MATCH(N9,$AE$2:$AE$61,0),1),0), _xlfn.IFNA(INDEX($P$2:$P$61,MATCH(N9,$AI$2:$AI$61,0),1),0)),
"")</f>
        <v/>
      </c>
      <c r="M9" s="1" t="str">
        <f aca="false">_xlfn.IFNA(INDEX(Équipe!$B$3:$B$62,MATCH(L9,Équipe!$A$3:$A$62,0),1),"")</f>
        <v/>
      </c>
      <c r="N9" s="31" t="str">
        <f aca="false">IF(ROW(N9)&lt;=QUOTIENT(COUNTA($P$2:$P$61)-COUNTBLANK($P$2:$P$61),2)+MOD(COUNTA($P$2:$P$61)-COUNTBLANK($P$2:$P$61),2)+2,I9+1,"")</f>
        <v/>
      </c>
      <c r="P9" s="28" t="str">
        <f aca="false">IF(Équipe!$B10&lt;&gt;0,Équipe!$A10,"")</f>
        <v/>
      </c>
      <c r="Q9" s="28" t="str">
        <f aca="false">IF(AND(SUM(_xlfn.IFNA(INDEX('Mène 1'!$F$5:$F$34,MATCH($P9,'Mène 1'!$B$5:$B$34,0),1),0) , _xlfn.IFNA(INDEX('Mène 1'!$G$5:$G$34,MATCH($P9,'Mène 1'!$D$5:$D$34,0),1),0))=13,SUM(_xlfn.IFNA(INDEX('Mène 2'!$F$5:$F$34,MATCH($P9,'Mène 2'!$B$5:$B$34,0),1),0) , _xlfn.IFNA(INDEX('Mène 2'!$G$5:$G$34,MATCH($P9,'Mène 2'!$D$5:$D$34,0),1),0))=13, SUM(_xlfn.IFNA(INDEX('Mène 3'!$F$5:$F$34,MATCH($P9,'Mène 3'!$B$5:$B$34,0),1),0) , _xlfn.IFNA(INDEX('Mène 3'!$G$5:$G$34,MATCH($P9,'Mène 3'!$D$5:$D$34,0),1),0))=13, SUM(_xlfn.IFNA(INDEX('Mène 4'!$F$5:$F$34,MATCH($P9,'Mène 4'!$B$5:$B$34,0),1),0) , _xlfn.IFNA(INDEX('Mène 4'!$G$5:$G$34,MATCH($P9,'Mène 4'!$D$5:$D$34,0),1),0))=13),$P9,"")</f>
        <v/>
      </c>
      <c r="R9" s="28" t="str">
        <f aca="true">IF(AND(Équipe!$B10&lt;&gt;0,'Mène 5'!Q9&lt;&gt;""),RAND(),"")</f>
        <v/>
      </c>
      <c r="S9" s="28" t="str">
        <f aca="true">IF(AND(Équipe!$B10&lt;&gt;0,$Q9&lt;&gt;""),RANK($R9,$R$2:INDIRECT("$R$"&amp;0+COUNTA($P$2:$P$61))),"")</f>
        <v/>
      </c>
      <c r="U9" s="28" t="str">
        <f aca="false">IF(SUM(IF(SUM(_xlfn.IFNA(INDEX('Mène 1'!$F$5:$F$34,MATCH($P9,'Mène 1'!$B$5:$B$34,0),1),0),_xlfn.IFNA(INDEX('Mène 1'!$G$5:$G$34,MATCH($P9,'Mène 1'!$D$5:$D$34,0),1),0))=13,SUM(_xlfn.IFNA(INDEX('Mène 1'!$F$5:$F$34,MATCH($P9,'Mène 1'!$B$5:$B$34,0),1),0),_xlfn.IFNA(INDEX('Mène 1'!$G$5:$G$34,MATCH($P9,'Mène 1'!$D$5:$D$34,0),1),0)),0),IF(SUM(_xlfn.IFNA(INDEX('Mène 2'!$F$5:$F$34,MATCH($P9,'Mène 2'!$B$5:$B$34,0),1),0),_xlfn.IFNA(INDEX('Mène 2'!$G$5:$G$34,MATCH($P9,'Mène 2'!$D$5:$D$34,0),1),0))=13,SUM(_xlfn.IFNA(INDEX('Mène 2'!$F$5:$F$34,MATCH($P9,'Mène 2'!$B$5:$B$34,0),1),0),_xlfn.IFNA(INDEX('Mène 2'!$G$5:$G$34,MATCH($P9,'Mène 2'!$D$5:$D$34,0),1),0)),0),IF(SUM(_xlfn.IFNA(INDEX('Mène 3'!$F$5:$F$34,MATCH($P9,'Mène 3'!$B$5:$B$34,0),1),0),_xlfn.IFNA(INDEX('Mène 3'!$G$5:$G$34,MATCH($P9,'Mène 3'!$D$5:$D$34,0),1),0))=13,SUM(_xlfn.IFNA(INDEX('Mène 3'!$F$5:$F$34,MATCH($P9,'Mène 3'!$B$5:$B$34,0),1),0),_xlfn.IFNA(INDEX('Mène 3'!$G$5:$G$34,MATCH($P9,'Mène 3'!$D$5:$D$34,0),1),0)),0),IF(SUM(_xlfn.IFNA(INDEX('Mène 4'!$F$5:$F$34,MATCH($P9,'Mène 4'!$B$5:$B$34,0),1),0),_xlfn.IFNA(INDEX('Mène 4'!$G$5:$G$34,MATCH($P9,'Mène 4'!$D$5:$D$34,0),1),0))=13,SUM(_xlfn.IFNA(INDEX('Mène 4'!$F$5:$F$34,MATCH($P9,'Mène 4'!$B$5:$B$34,0),1),0),_xlfn.IFNA(INDEX('Mène 4'!$G$5:$G$34,MATCH($P9,'Mène 4'!$D$5:$D$34,0),1),0)),0),) = 39,P9,"")</f>
        <v/>
      </c>
      <c r="V9" s="28" t="str">
        <f aca="true">IF(AND(Équipe!$B10&lt;&gt;0,'Mène 5'!U9&lt;&gt;""),RAND(),"")</f>
        <v/>
      </c>
      <c r="W9" s="28" t="str">
        <f aca="true">IF( AND(Équipe!$B10&lt;&gt;0,$U9&lt;&gt;""),RANK($V9,$V$2:INDIRECT("$V$"&amp;0+COUNTA($P$2:$P$61)))+MAX($S$2:$S$61),"")</f>
        <v/>
      </c>
      <c r="Y9" s="28" t="str">
        <f aca="false">IF(SUM(IF(SUM(_xlfn.IFNA(INDEX('Mène 1'!$F$5:$F$34,MATCH($P9,'Mène 1'!$B$5:$B$34,0),1),0),_xlfn.IFNA(INDEX('Mène 1'!$G$5:$G$34,MATCH($P9,'Mène 1'!$D$5:$D$34,0),1),0))=13,SUM(_xlfn.IFNA(INDEX('Mène 1'!$F$5:$F$34,MATCH($P9,'Mène 1'!$B$5:$B$34,0),1),0),_xlfn.IFNA(INDEX('Mène 1'!$G$5:$G$34,MATCH($P9,'Mène 1'!$D$5:$D$34,0),1),0)),0),IF(SUM(_xlfn.IFNA(INDEX('Mène 2'!$F$5:$F$34,MATCH($P9,'Mène 2'!$B$5:$B$34,0),1),0),_xlfn.IFNA(INDEX('Mène 2'!$G$5:$G$34,MATCH($P9,'Mène 2'!$D$5:$D$34,0),1),0))=13,SUM(_xlfn.IFNA(INDEX('Mène 2'!$F$5:$F$34,MATCH($P9,'Mène 2'!$B$5:$B$34,0),1),0),_xlfn.IFNA(INDEX('Mène 2'!$G$5:$G$34,MATCH($P9,'Mène 2'!$D$5:$D$34,0),1),0)),0),IF(SUM(_xlfn.IFNA(INDEX('Mène 3'!$F$5:$F$34,MATCH($P9,'Mène 3'!$B$5:$B$34,0),1),0),_xlfn.IFNA(INDEX('Mène 3'!$G$5:$G$34,MATCH($P9,'Mène 3'!$D$5:$D$34,0),1),0))=13,SUM(_xlfn.IFNA(INDEX('Mène 3'!$F$5:$F$34,MATCH($P9,'Mène 3'!$B$5:$B$34,0),1),0),_xlfn.IFNA(INDEX('Mène 3'!$G$5:$G$34,MATCH($P9,'Mène 3'!$D$5:$D$34,0),1),0)),0),IF(SUM(_xlfn.IFNA(INDEX('Mène 4'!$F$5:$F$34,MATCH($P9,'Mène 4'!$B$5:$B$34,0),1),0),_xlfn.IFNA(INDEX('Mène 4'!$G$5:$G$34,MATCH($P9,'Mène 4'!$D$5:$D$34,0),1),0))=13,SUM(_xlfn.IFNA(INDEX('Mène 4'!$F$5:$F$34,MATCH($P9,'Mène 4'!$B$5:$B$34,0),1),0),_xlfn.IFNA(INDEX('Mène 4'!$G$5:$G$34,MATCH($P9,'Mène 4'!$D$5:$D$34,0),1),0)),0),) = 26,P9,"")</f>
        <v/>
      </c>
      <c r="Z9" s="28" t="str">
        <f aca="true">IF(AND(Équipe!$B10&lt;&gt;0,'Mène 5'!Y9&lt;&gt;""),RAND(),"")</f>
        <v/>
      </c>
      <c r="AA9" s="28" t="str">
        <f aca="true">IF( AND(Équipe!$B10&lt;&gt;0,$Y9&lt;&gt;""),RANK($Z9,$Z$2:INDIRECT("$Z$"&amp;0+COUNTA($P$2:$P$61)))+MAX($W$2:$W$61),"")</f>
        <v/>
      </c>
      <c r="AC9" s="28" t="str">
        <f aca="false">IF(SUM(IF(SUM(_xlfn.IFNA(INDEX('Mène 1'!$F$5:$F$34,MATCH($P9,'Mène 1'!$B$5:$B$34,0),1),0),_xlfn.IFNA(INDEX('Mène 1'!$G$5:$G$34,MATCH($P9,'Mène 1'!$D$5:$D$34,0),1),0))=13,SUM(_xlfn.IFNA(INDEX('Mène 1'!$F$5:$F$34,MATCH($P9,'Mène 1'!$B$5:$B$34,0),1),0),_xlfn.IFNA(INDEX('Mène 1'!$G$5:$G$34,MATCH($P9,'Mène 1'!$D$5:$D$34,0),1),0)),0),IF(SUM(_xlfn.IFNA(INDEX('Mène 2'!$F$5:$F$34,MATCH($P9,'Mène 2'!$B$5:$B$34,0),1),0),_xlfn.IFNA(INDEX('Mène 2'!$G$5:$G$34,MATCH($P9,'Mène 2'!$D$5:$D$34,0),1),0))=13,SUM(_xlfn.IFNA(INDEX('Mène 2'!$F$5:$F$34,MATCH($P9,'Mène 2'!$B$5:$B$34,0),1),0),_xlfn.IFNA(INDEX('Mène 2'!$G$5:$G$34,MATCH($P9,'Mène 2'!$D$5:$D$34,0),1),0)),0),IF(SUM(_xlfn.IFNA(INDEX('Mène 3'!$F$5:$F$34,MATCH($P9,'Mène 3'!$B$5:$B$34,0),1),0),_xlfn.IFNA(INDEX('Mène 3'!$G$5:$G$34,MATCH($P9,'Mène 3'!$D$5:$D$34,0),1),0))=13,SUM(_xlfn.IFNA(INDEX('Mène 3'!$F$5:$F$43,MATCH($P9,'Mène 3'!$B$5:$B$34,0),1),0),_xlfn.IFNA(INDEX('Mène 3'!$G$5:$G$34,MATCH($P9,'Mène 3'!$D$5:$D$34,0),1),0)),0),IF(SUM(_xlfn.IFNA(INDEX('Mène 4'!$F$5:$F$34,MATCH($P9,'Mène 4'!$B$5:$B$34,0),1),0),_xlfn.IFNA(INDEX('Mène 4'!$G$5:$G$34,MATCH($P9,'Mène 4'!$D$5:$D$34,0),1),0))=13,SUM(_xlfn.IFNA(INDEX('Mène 4'!$F$5:$F$34,MATCH($P9,'Mène 4'!$B$5:$B$34,0),1),0),_xlfn.IFNA(INDEX('Mène 4'!$G$5:$G$34,MATCH($P9,'Mène 4'!$D$5:$D$34,0),1),0)),0),) = 13,P9,"")</f>
        <v/>
      </c>
      <c r="AD9" s="28" t="str">
        <f aca="true">IF(AND(Équipe!$B10&lt;&gt;0,'Mène 5'!AC9&lt;&gt;""),RAND(),"")</f>
        <v/>
      </c>
      <c r="AE9" s="28" t="str">
        <f aca="true">IF( AND(Équipe!$B10&lt;&gt;0,$AC9&lt;&gt;""),RANK($AD9,$AD$2:INDIRECT("$AD$"&amp;0+COUNTA($P$2:$P$61)))+MAX($AA$2:$AA$61),"")</f>
        <v/>
      </c>
      <c r="AG9" s="28" t="str">
        <f aca="false">IF(SUM(IF(SUM(_xlfn.IFNA(INDEX('Mène 1'!$F$5:$F$34,MATCH($P9,'Mène 1'!$B$5:$B$34,0),1),0),_xlfn.IFNA(INDEX('Mène 1'!$G$5:$G$34,MATCH($P9,'Mène 1'!$D$5:$D$34,0),1),0))=13,SUM(_xlfn.IFNA(INDEX('Mène 1'!$F$5:$F$34,MATCH($P9,'Mène 1'!$B$5:$B$34,0),1),0),_xlfn.IFNA(INDEX('Mène 1'!$G$5:$G$34,MATCH($P9,'Mène 1'!$D$5:$D$34,0),1),0)),0),IF(SUM(_xlfn.IFNA(INDEX('Mène 2'!$F$5:$F$34,MATCH($P9,'Mène 2'!$B$5:$B$34,0),1),0),_xlfn.IFNA(INDEX('Mène 2'!$G$5:$G$34,MATCH($P9,'Mène 2'!$D$5:$D$34,0),1),0))=13,SUM(_xlfn.IFNA(INDEX('Mène 2'!$F$5:$F$34,MATCH($P9,'Mène 2'!$B$5:$B$34,0),1),0),_xlfn.IFNA(INDEX('Mène 2'!$G$5:$G$34,MATCH($P9,'Mène 2'!$D$5:$D$34,0),1),0)),0),IF(SUM(_xlfn.IFNA(INDEX('Mène 3'!$F$5:$F$33,MATCH($P9,'Mène 3'!$B$5:$B$34,0),1),0),_xlfn.IFNA(INDEX('Mène 3'!$G$5:$G$34,MATCH($P9,'Mène 3'!$D$5:$D$34,0),1),0))=13,SUM(_xlfn.IFNA(INDEX('Mène 3'!$F$5:$F$34,MATCH($P9,'Mène 3'!$B$5:$B$34,0),1),0),_xlfn.IFNA(INDEX('Mène 3'!$G$5:$G$34,MATCH($P9,'Mène 3'!$D$5:$D$34,0),1),0)),0),IF(SUM(_xlfn.IFNA(INDEX('Mène 4'!$F$5:$F$34,MATCH($P9,'Mène 4'!$B$5:$B$34,0),1),0),_xlfn.IFNA(INDEX('Mène 4'!$G$5:$G$34,MATCH($P9,'Mène 4'!$D$5:$D$34,0),1),0))=13,SUM(_xlfn.IFNA(INDEX('Mène 4'!$F$5:$F$34,MATCH($P9,'Mène 4'!$B$5:$B$34,0),1),0),_xlfn.IFNA(INDEX('Mène 4'!$G$5:$G$34,MATCH($P9,'Mène 4'!$D$5:$D$34,0),1),0)),0),) = 0,P9,"")</f>
        <v/>
      </c>
      <c r="AH9" s="28" t="str">
        <f aca="true">IF(AND(Équipe!$B10&lt;&gt;0,'Mène 5'!AG9&lt;&gt;""),RAND(),"")</f>
        <v/>
      </c>
      <c r="AI9" s="28" t="str">
        <f aca="true">IF( AND(Équipe!$B10&lt;&gt;0,$AG9&lt;&gt;""),RANK($AH9,$AH$2:INDIRECT("$AH$"&amp;0+COUNTA($P$2:$P$61)))+MAX($AE$2:$AE$61),"")</f>
        <v/>
      </c>
    </row>
    <row r="10" customFormat="false" ht="30.6" hidden="false" customHeight="true" outlineLevel="0" collapsed="false">
      <c r="A10" s="33" t="n">
        <f aca="false">IF(ROW(A10)-4&lt;=Procédure!$K$3,ROW(A10)-4,IF(ROW(A10)-(QUOTIENT(ROW(A10)-4,Procédure!$K$3)*Procédure!$K$3)-4&lt;&gt;0,ROW(A10)-(QUOTIENT(ROW(A10)-4,Procédure!$K$3)*Procédure!$K$3)-4,ROW(A10)-(QUOTIENT(ROW(A10)-4,Procédure!$K$3)*Procédure!$K$3)-4+Procédure!$K$3))</f>
        <v>6</v>
      </c>
      <c r="B10" s="34"/>
      <c r="C10" s="35"/>
      <c r="D10" s="34"/>
      <c r="E10" s="35"/>
      <c r="F10" s="36"/>
      <c r="G10" s="36"/>
      <c r="I10" s="31" t="str">
        <f aca="false">IF(ROW(I10)&lt;=QUOTIENT(COUNTA($P$2:$P$61)-COUNTBLANK($P$2:$P$61),2)+MOD(COUNTA($P$2:$P$61)-COUNTBLANK($P$2:$P$61),2)+2,IF(ROW(I10)&lt;&gt;3,I9+2,1),"")</f>
        <v/>
      </c>
      <c r="J10" s="1" t="str">
        <f aca="false">IF(I10&lt;&gt;"",SUM(_xlfn.IFNA(INDEX($P$2:$P$61,MATCH(I10,$S$2:$S$61,0),1),0),_xlfn.IFNA(INDEX($P$2:$P$61,MATCH(I10,$W$2:$W$61,0),1),0),_xlfn.IFNA(INDEX($P$2:$P$61,MATCH(I10,$AA$2:$AA$61,0),1),0),_xlfn.IFNA(INDEX($P$2:$P$61,MATCH(I10,$AI$2:$AI$61,0),1),0),_xlfn.IFNA(INDEX($P$2:$P$61,MATCH(I10,$AE$2:$AE$61,0),1),0) ),"")</f>
        <v/>
      </c>
      <c r="K10" s="1" t="str">
        <f aca="false">_xlfn.IFNA(INDEX(Équipe!$B$3:$B$62,MATCH(J10,Équipe!$A$3:$A$62,0),1),"")</f>
        <v/>
      </c>
      <c r="L10" s="1" t="str">
        <f aca="false">IF(
      AND (N10&lt;&gt;"", SUM(_xlfn.IFNA(INDEX($P$2:$P$61,MATCH(N10,$S$2:$S$61,0),1),0),_xlfn.IFNA(INDEX($P$2:$P$61,MATCH(N10,$W$2:$W$61,0),1),0),_xlfn.IFNA(INDEX($P$2:$P$61,MATCH(N10,$AA$2:$AA$61,0),1),0),_xlfn.IFNA(INDEX($P$2:$P$61,MATCH(N10,$AE$2:$AE$61,0),1),0), _xlfn.IFNA(INDEX($P$2:$P$61,MATCH(N10,$AI$2:$AI$61,0),1),0))&lt;&gt;0),
SUM(_xlfn.IFNA(INDEX($P$2:$P$61,MATCH(N10,$S$2:$S$61,0),1),0),_xlfn.IFNA(INDEX($P$2:$P$61,MATCH(N10,$W$2:$W$61,0),1),0),_xlfn.IFNA(INDEX($P$2:$P$61,MATCH(N10,$AA$2:$AA$61,0),1),0),_xlfn.IFNA(INDEX($P$2:$P$61,MATCH(N10,$AE$2:$AE$61,0),1),0), _xlfn.IFNA(INDEX($P$2:$P$61,MATCH(N10,$AI$2:$AI$61,0),1),0)),
"")</f>
        <v/>
      </c>
      <c r="M10" s="1" t="str">
        <f aca="false">_xlfn.IFNA(INDEX(Équipe!$B$3:$B$62,MATCH(L10,Équipe!$A$3:$A$62,0),1),"")</f>
        <v/>
      </c>
      <c r="N10" s="31" t="str">
        <f aca="false">IF(ROW(N10)&lt;=QUOTIENT(COUNTA($P$2:$P$61)-COUNTBLANK($P$2:$P$61),2)+MOD(COUNTA($P$2:$P$61)-COUNTBLANK($P$2:$P$61),2)+2,I10+1,"")</f>
        <v/>
      </c>
      <c r="P10" s="28" t="str">
        <f aca="false">IF(Équipe!$B11&lt;&gt;0,Équipe!$A11,"")</f>
        <v/>
      </c>
      <c r="Q10" s="28" t="str">
        <f aca="false">IF(AND(SUM(_xlfn.IFNA(INDEX('Mène 1'!$F$5:$F$34,MATCH($P10,'Mène 1'!$B$5:$B$34,0),1),0) , _xlfn.IFNA(INDEX('Mène 1'!$G$5:$G$34,MATCH($P10,'Mène 1'!$D$5:$D$34,0),1),0))=13,SUM(_xlfn.IFNA(INDEX('Mène 2'!$F$5:$F$34,MATCH($P10,'Mène 2'!$B$5:$B$34,0),1),0) , _xlfn.IFNA(INDEX('Mène 2'!$G$5:$G$34,MATCH($P10,'Mène 2'!$D$5:$D$34,0),1),0))=13, SUM(_xlfn.IFNA(INDEX('Mène 3'!$F$5:$F$34,MATCH($P10,'Mène 3'!$B$5:$B$34,0),1),0) , _xlfn.IFNA(INDEX('Mène 3'!$G$5:$G$34,MATCH($P10,'Mène 3'!$D$5:$D$34,0),1),0))=13, SUM(_xlfn.IFNA(INDEX('Mène 4'!$F$5:$F$34,MATCH($P10,'Mène 4'!$B$5:$B$34,0),1),0) , _xlfn.IFNA(INDEX('Mène 4'!$G$5:$G$34,MATCH($P10,'Mène 4'!$D$5:$D$34,0),1),0))=13),$P10,"")</f>
        <v/>
      </c>
      <c r="R10" s="28" t="str">
        <f aca="true">IF(AND(Équipe!$B11&lt;&gt;0,'Mène 5'!Q10&lt;&gt;""),RAND(),"")</f>
        <v/>
      </c>
      <c r="S10" s="28" t="str">
        <f aca="true">IF(AND(Équipe!$B11&lt;&gt;0,$Q10&lt;&gt;""),RANK($R10,$R$2:INDIRECT("$R$"&amp;0+COUNTA($P$2:$P$61))),"")</f>
        <v/>
      </c>
      <c r="U10" s="28" t="str">
        <f aca="false">IF(SUM(IF(SUM(_xlfn.IFNA(INDEX('Mène 1'!$F$5:$F$34,MATCH($P10,'Mène 1'!$B$5:$B$34,0),1),0),_xlfn.IFNA(INDEX('Mène 1'!$G$5:$G$34,MATCH($P10,'Mène 1'!$D$5:$D$34,0),1),0))=13,SUM(_xlfn.IFNA(INDEX('Mène 1'!$F$5:$F$34,MATCH($P10,'Mène 1'!$B$5:$B$34,0),1),0),_xlfn.IFNA(INDEX('Mène 1'!$G$5:$G$34,MATCH($P10,'Mène 1'!$D$5:$D$34,0),1),0)),0),IF(SUM(_xlfn.IFNA(INDEX('Mène 2'!$F$5:$F$34,MATCH($P10,'Mène 2'!$B$5:$B$34,0),1),0),_xlfn.IFNA(INDEX('Mène 2'!$G$5:$G$34,MATCH($P10,'Mène 2'!$D$5:$D$34,0),1),0))=13,SUM(_xlfn.IFNA(INDEX('Mène 2'!$F$5:$F$34,MATCH($P10,'Mène 2'!$B$5:$B$34,0),1),0),_xlfn.IFNA(INDEX('Mène 2'!$G$5:$G$34,MATCH($P10,'Mène 2'!$D$5:$D$34,0),1),0)),0),IF(SUM(_xlfn.IFNA(INDEX('Mène 3'!$F$5:$F$34,MATCH($P10,'Mène 3'!$B$5:$B$34,0),1),0),_xlfn.IFNA(INDEX('Mène 3'!$G$5:$G$34,MATCH($P10,'Mène 3'!$D$5:$D$34,0),1),0))=13,SUM(_xlfn.IFNA(INDEX('Mène 3'!$F$5:$F$34,MATCH($P10,'Mène 3'!$B$5:$B$34,0),1),0),_xlfn.IFNA(INDEX('Mène 3'!$G$5:$G$34,MATCH($P10,'Mène 3'!$D$5:$D$34,0),1),0)),0),IF(SUM(_xlfn.IFNA(INDEX('Mène 4'!$F$5:$F$34,MATCH($P10,'Mène 4'!$B$5:$B$34,0),1),0),_xlfn.IFNA(INDEX('Mène 4'!$G$5:$G$34,MATCH($P10,'Mène 4'!$D$5:$D$34,0),1),0))=13,SUM(_xlfn.IFNA(INDEX('Mène 4'!$F$5:$F$34,MATCH($P10,'Mène 4'!$B$5:$B$34,0),1),0),_xlfn.IFNA(INDEX('Mène 4'!$G$5:$G$34,MATCH($P10,'Mène 4'!$D$5:$D$34,0),1),0)),0),) = 39,P10,"")</f>
        <v/>
      </c>
      <c r="V10" s="28" t="str">
        <f aca="true">IF(AND(Équipe!$B11&lt;&gt;0,'Mène 5'!U10&lt;&gt;""),RAND(),"")</f>
        <v/>
      </c>
      <c r="W10" s="28" t="str">
        <f aca="true">IF( AND(Équipe!$B11&lt;&gt;0,$U10&lt;&gt;""),RANK($V10,$V$2:INDIRECT("$V$"&amp;0+COUNTA($P$2:$P$61)))+MAX($S$2:$S$61),"")</f>
        <v/>
      </c>
      <c r="Y10" s="28" t="str">
        <f aca="false">IF(SUM(IF(SUM(_xlfn.IFNA(INDEX('Mène 1'!$F$5:$F$34,MATCH($P10,'Mène 1'!$B$5:$B$34,0),1),0),_xlfn.IFNA(INDEX('Mène 1'!$G$5:$G$34,MATCH($P10,'Mène 1'!$D$5:$D$34,0),1),0))=13,SUM(_xlfn.IFNA(INDEX('Mène 1'!$F$5:$F$34,MATCH($P10,'Mène 1'!$B$5:$B$34,0),1),0),_xlfn.IFNA(INDEX('Mène 1'!$G$5:$G$34,MATCH($P10,'Mène 1'!$D$5:$D$34,0),1),0)),0),IF(SUM(_xlfn.IFNA(INDEX('Mène 2'!$F$5:$F$34,MATCH($P10,'Mène 2'!$B$5:$B$34,0),1),0),_xlfn.IFNA(INDEX('Mène 2'!$G$5:$G$34,MATCH($P10,'Mène 2'!$D$5:$D$34,0),1),0))=13,SUM(_xlfn.IFNA(INDEX('Mène 2'!$F$5:$F$34,MATCH($P10,'Mène 2'!$B$5:$B$34,0),1),0),_xlfn.IFNA(INDEX('Mène 2'!$G$5:$G$34,MATCH($P10,'Mène 2'!$D$5:$D$34,0),1),0)),0),IF(SUM(_xlfn.IFNA(INDEX('Mène 3'!$F$5:$F$34,MATCH($P10,'Mène 3'!$B$5:$B$34,0),1),0),_xlfn.IFNA(INDEX('Mène 3'!$G$5:$G$34,MATCH($P10,'Mène 3'!$D$5:$D$34,0),1),0))=13,SUM(_xlfn.IFNA(INDEX('Mène 3'!$F$5:$F$34,MATCH($P10,'Mène 3'!$B$5:$B$34,0),1),0),_xlfn.IFNA(INDEX('Mène 3'!$G$5:$G$34,MATCH($P10,'Mène 3'!$D$5:$D$34,0),1),0)),0),IF(SUM(_xlfn.IFNA(INDEX('Mène 4'!$F$5:$F$34,MATCH($P10,'Mène 4'!$B$5:$B$34,0),1),0),_xlfn.IFNA(INDEX('Mène 4'!$G$5:$G$34,MATCH($P10,'Mène 4'!$D$5:$D$34,0),1),0))=13,SUM(_xlfn.IFNA(INDEX('Mène 4'!$F$5:$F$34,MATCH($P10,'Mène 4'!$B$5:$B$34,0),1),0),_xlfn.IFNA(INDEX('Mène 4'!$G$5:$G$34,MATCH($P10,'Mène 4'!$D$5:$D$34,0),1),0)),0),) = 26,P10,"")</f>
        <v/>
      </c>
      <c r="Z10" s="28" t="str">
        <f aca="true">IF(AND(Équipe!$B11&lt;&gt;0,'Mène 5'!Y10&lt;&gt;""),RAND(),"")</f>
        <v/>
      </c>
      <c r="AA10" s="28" t="str">
        <f aca="true">IF( AND(Équipe!$B11&lt;&gt;0,$Y10&lt;&gt;""),RANK($Z10,$Z$2:INDIRECT("$Z$"&amp;0+COUNTA($P$2:$P$61)))+MAX($W$2:$W$61),"")</f>
        <v/>
      </c>
      <c r="AC10" s="28" t="str">
        <f aca="false">IF(SUM(IF(SUM(_xlfn.IFNA(INDEX('Mène 1'!$F$5:$F$34,MATCH($P10,'Mène 1'!$B$5:$B$34,0),1),0),_xlfn.IFNA(INDEX('Mène 1'!$G$5:$G$34,MATCH($P10,'Mène 1'!$D$5:$D$34,0),1),0))=13,SUM(_xlfn.IFNA(INDEX('Mène 1'!$F$5:$F$34,MATCH($P10,'Mène 1'!$B$5:$B$34,0),1),0),_xlfn.IFNA(INDEX('Mène 1'!$G$5:$G$34,MATCH($P10,'Mène 1'!$D$5:$D$34,0),1),0)),0),IF(SUM(_xlfn.IFNA(INDEX('Mène 2'!$F$5:$F$34,MATCH($P10,'Mène 2'!$B$5:$B$34,0),1),0),_xlfn.IFNA(INDEX('Mène 2'!$G$5:$G$34,MATCH($P10,'Mène 2'!$D$5:$D$34,0),1),0))=13,SUM(_xlfn.IFNA(INDEX('Mène 2'!$F$5:$F$34,MATCH($P10,'Mène 2'!$B$5:$B$34,0),1),0),_xlfn.IFNA(INDEX('Mène 2'!$G$5:$G$34,MATCH($P10,'Mène 2'!$D$5:$D$34,0),1),0)),0),IF(SUM(_xlfn.IFNA(INDEX('Mène 3'!$F$5:$F$34,MATCH($P10,'Mène 3'!$B$5:$B$34,0),1),0),_xlfn.IFNA(INDEX('Mène 3'!$G$5:$G$34,MATCH($P10,'Mène 3'!$D$5:$D$34,0),1),0))=13,SUM(_xlfn.IFNA(INDEX('Mène 3'!$F$5:$F$43,MATCH($P10,'Mène 3'!$B$5:$B$34,0),1),0),_xlfn.IFNA(INDEX('Mène 3'!$G$5:$G$34,MATCH($P10,'Mène 3'!$D$5:$D$34,0),1),0)),0),IF(SUM(_xlfn.IFNA(INDEX('Mène 4'!$F$5:$F$34,MATCH($P10,'Mène 4'!$B$5:$B$34,0),1),0),_xlfn.IFNA(INDEX('Mène 4'!$G$5:$G$34,MATCH($P10,'Mène 4'!$D$5:$D$34,0),1),0))=13,SUM(_xlfn.IFNA(INDEX('Mène 4'!$F$5:$F$34,MATCH($P10,'Mène 4'!$B$5:$B$34,0),1),0),_xlfn.IFNA(INDEX('Mène 4'!$G$5:$G$34,MATCH($P10,'Mène 4'!$D$5:$D$34,0),1),0)),0),) = 13,P10,"")</f>
        <v/>
      </c>
      <c r="AD10" s="28" t="str">
        <f aca="true">IF(AND(Équipe!$B11&lt;&gt;0,'Mène 5'!AC10&lt;&gt;""),RAND(),"")</f>
        <v/>
      </c>
      <c r="AE10" s="28" t="str">
        <f aca="true">IF( AND(Équipe!$B11&lt;&gt;0,$AC10&lt;&gt;""),RANK($AD10,$AD$2:INDIRECT("$AD$"&amp;0+COUNTA($P$2:$P$61)))+MAX($AA$2:$AA$61),"")</f>
        <v/>
      </c>
      <c r="AG10" s="28" t="str">
        <f aca="false">IF(SUM(IF(SUM(_xlfn.IFNA(INDEX('Mène 1'!$F$5:$F$34,MATCH($P10,'Mène 1'!$B$5:$B$34,0),1),0),_xlfn.IFNA(INDEX('Mène 1'!$G$5:$G$34,MATCH($P10,'Mène 1'!$D$5:$D$34,0),1),0))=13,SUM(_xlfn.IFNA(INDEX('Mène 1'!$F$5:$F$34,MATCH($P10,'Mène 1'!$B$5:$B$34,0),1),0),_xlfn.IFNA(INDEX('Mène 1'!$G$5:$G$34,MATCH($P10,'Mène 1'!$D$5:$D$34,0),1),0)),0),IF(SUM(_xlfn.IFNA(INDEX('Mène 2'!$F$5:$F$34,MATCH($P10,'Mène 2'!$B$5:$B$34,0),1),0),_xlfn.IFNA(INDEX('Mène 2'!$G$5:$G$34,MATCH($P10,'Mène 2'!$D$5:$D$34,0),1),0))=13,SUM(_xlfn.IFNA(INDEX('Mène 2'!$F$5:$F$34,MATCH($P10,'Mène 2'!$B$5:$B$34,0),1),0),_xlfn.IFNA(INDEX('Mène 2'!$G$5:$G$34,MATCH($P10,'Mène 2'!$D$5:$D$34,0),1),0)),0),IF(SUM(_xlfn.IFNA(INDEX('Mène 3'!$F$5:$F$33,MATCH($P10,'Mène 3'!$B$5:$B$34,0),1),0),_xlfn.IFNA(INDEX('Mène 3'!$G$5:$G$34,MATCH($P10,'Mène 3'!$D$5:$D$34,0),1),0))=13,SUM(_xlfn.IFNA(INDEX('Mène 3'!$F$5:$F$34,MATCH($P10,'Mène 3'!$B$5:$B$34,0),1),0),_xlfn.IFNA(INDEX('Mène 3'!$G$5:$G$34,MATCH($P10,'Mène 3'!$D$5:$D$34,0),1),0)),0),IF(SUM(_xlfn.IFNA(INDEX('Mène 4'!$F$5:$F$34,MATCH($P10,'Mène 4'!$B$5:$B$34,0),1),0),_xlfn.IFNA(INDEX('Mène 4'!$G$5:$G$34,MATCH($P10,'Mène 4'!$D$5:$D$34,0),1),0))=13,SUM(_xlfn.IFNA(INDEX('Mène 4'!$F$5:$F$34,MATCH($P10,'Mène 4'!$B$5:$B$34,0),1),0),_xlfn.IFNA(INDEX('Mène 4'!$G$5:$G$34,MATCH($P10,'Mène 4'!$D$5:$D$34,0),1),0)),0),) = 0,P10,"")</f>
        <v/>
      </c>
      <c r="AH10" s="28" t="str">
        <f aca="true">IF(AND(Équipe!$B11&lt;&gt;0,'Mène 5'!AG10&lt;&gt;""),RAND(),"")</f>
        <v/>
      </c>
      <c r="AI10" s="28" t="str">
        <f aca="true">IF( AND(Équipe!$B11&lt;&gt;0,$AG10&lt;&gt;""),RANK($AH10,$AH$2:INDIRECT("$AH$"&amp;0+COUNTA($P$2:$P$61)))+MAX($AE$2:$AE$61),"")</f>
        <v/>
      </c>
    </row>
    <row r="11" customFormat="false" ht="30.6" hidden="false" customHeight="true" outlineLevel="0" collapsed="false">
      <c r="A11" s="33" t="n">
        <f aca="false">IF(ROW(A11)-4&lt;=Procédure!$K$3,ROW(A11)-4,IF(ROW(A11)-(QUOTIENT(ROW(A11)-4,Procédure!$K$3)*Procédure!$K$3)-4&lt;&gt;0,ROW(A11)-(QUOTIENT(ROW(A11)-4,Procédure!$K$3)*Procédure!$K$3)-4,ROW(A11)-(QUOTIENT(ROW(A11)-4,Procédure!$K$3)*Procédure!$K$3)-4+Procédure!$K$3))</f>
        <v>7</v>
      </c>
      <c r="B11" s="34"/>
      <c r="C11" s="35"/>
      <c r="D11" s="34"/>
      <c r="E11" s="35"/>
      <c r="F11" s="36"/>
      <c r="G11" s="36"/>
      <c r="I11" s="31" t="str">
        <f aca="false">IF(ROW(I11)&lt;=QUOTIENT(COUNTA($P$2:$P$61)-COUNTBLANK($P$2:$P$61),2)+MOD(COUNTA($P$2:$P$61)-COUNTBLANK($P$2:$P$61),2)+2,IF(ROW(I11)&lt;&gt;3,I10+2,1),"")</f>
        <v/>
      </c>
      <c r="J11" s="1" t="str">
        <f aca="false">IF(I11&lt;&gt;"",SUM(_xlfn.IFNA(INDEX($P$2:$P$61,MATCH(I11,$S$2:$S$61,0),1),0),_xlfn.IFNA(INDEX($P$2:$P$61,MATCH(I11,$W$2:$W$61,0),1),0),_xlfn.IFNA(INDEX($P$2:$P$61,MATCH(I11,$AA$2:$AA$61,0),1),0),_xlfn.IFNA(INDEX($P$2:$P$61,MATCH(I11,$AI$2:$AI$61,0),1),0),_xlfn.IFNA(INDEX($P$2:$P$61,MATCH(I11,$AE$2:$AE$61,0),1),0) ),"")</f>
        <v/>
      </c>
      <c r="K11" s="1" t="str">
        <f aca="false">_xlfn.IFNA(INDEX(Équipe!$B$3:$B$62,MATCH(J11,Équipe!$A$3:$A$62,0),1),"")</f>
        <v/>
      </c>
      <c r="L11" s="1" t="str">
        <f aca="false">IF(
      AND (N11&lt;&gt;"", SUM(_xlfn.IFNA(INDEX($P$2:$P$61,MATCH(N11,$S$2:$S$61,0),1),0),_xlfn.IFNA(INDEX($P$2:$P$61,MATCH(N11,$W$2:$W$61,0),1),0),_xlfn.IFNA(INDEX($P$2:$P$61,MATCH(N11,$AA$2:$AA$61,0),1),0),_xlfn.IFNA(INDEX($P$2:$P$61,MATCH(N11,$AE$2:$AE$61,0),1),0), _xlfn.IFNA(INDEX($P$2:$P$61,MATCH(N11,$AI$2:$AI$61,0),1),0))&lt;&gt;0),
SUM(_xlfn.IFNA(INDEX($P$2:$P$61,MATCH(N11,$S$2:$S$61,0),1),0),_xlfn.IFNA(INDEX($P$2:$P$61,MATCH(N11,$W$2:$W$61,0),1),0),_xlfn.IFNA(INDEX($P$2:$P$61,MATCH(N11,$AA$2:$AA$61,0),1),0),_xlfn.IFNA(INDEX($P$2:$P$61,MATCH(N11,$AE$2:$AE$61,0),1),0), _xlfn.IFNA(INDEX($P$2:$P$61,MATCH(N11,$AI$2:$AI$61,0),1),0)),
"")</f>
        <v/>
      </c>
      <c r="M11" s="1" t="str">
        <f aca="false">_xlfn.IFNA(INDEX(Équipe!$B$3:$B$62,MATCH(L11,Équipe!$A$3:$A$62,0),1),"")</f>
        <v/>
      </c>
      <c r="N11" s="31" t="str">
        <f aca="false">IF(ROW(N11)&lt;=QUOTIENT(COUNTA($P$2:$P$61)-COUNTBLANK($P$2:$P$61),2)+MOD(COUNTA($P$2:$P$61)-COUNTBLANK($P$2:$P$61),2)+2,I11+1,"")</f>
        <v/>
      </c>
      <c r="P11" s="28" t="str">
        <f aca="false">IF(Équipe!$B12&lt;&gt;0,Équipe!$A12,"")</f>
        <v/>
      </c>
      <c r="Q11" s="28" t="str">
        <f aca="false">IF(AND(SUM(_xlfn.IFNA(INDEX('Mène 1'!$F$5:$F$34,MATCH($P11,'Mène 1'!$B$5:$B$34,0),1),0) , _xlfn.IFNA(INDEX('Mène 1'!$G$5:$G$34,MATCH($P11,'Mène 1'!$D$5:$D$34,0),1),0))=13,SUM(_xlfn.IFNA(INDEX('Mène 2'!$F$5:$F$34,MATCH($P11,'Mène 2'!$B$5:$B$34,0),1),0) , _xlfn.IFNA(INDEX('Mène 2'!$G$5:$G$34,MATCH($P11,'Mène 2'!$D$5:$D$34,0),1),0))=13, SUM(_xlfn.IFNA(INDEX('Mène 3'!$F$5:$F$34,MATCH($P11,'Mène 3'!$B$5:$B$34,0),1),0) , _xlfn.IFNA(INDEX('Mène 3'!$G$5:$G$34,MATCH($P11,'Mène 3'!$D$5:$D$34,0),1),0))=13, SUM(_xlfn.IFNA(INDEX('Mène 4'!$F$5:$F$34,MATCH($P11,'Mène 4'!$B$5:$B$34,0),1),0) , _xlfn.IFNA(INDEX('Mène 4'!$G$5:$G$34,MATCH($P11,'Mène 4'!$D$5:$D$34,0),1),0))=13),$P11,"")</f>
        <v/>
      </c>
      <c r="R11" s="28" t="str">
        <f aca="true">IF(AND(Équipe!$B12&lt;&gt;0,'Mène 5'!Q11&lt;&gt;""),RAND(),"")</f>
        <v/>
      </c>
      <c r="S11" s="28" t="str">
        <f aca="true">IF(AND(Équipe!$B12&lt;&gt;0,$Q11&lt;&gt;""),RANK($R11,$R$2:INDIRECT("$R$"&amp;0+COUNTA($P$2:$P$61))),"")</f>
        <v/>
      </c>
      <c r="U11" s="28" t="str">
        <f aca="false">IF(SUM(IF(SUM(_xlfn.IFNA(INDEX('Mène 1'!$F$5:$F$34,MATCH($P11,'Mène 1'!$B$5:$B$34,0),1),0),_xlfn.IFNA(INDEX('Mène 1'!$G$5:$G$34,MATCH($P11,'Mène 1'!$D$5:$D$34,0),1),0))=13,SUM(_xlfn.IFNA(INDEX('Mène 1'!$F$5:$F$34,MATCH($P11,'Mène 1'!$B$5:$B$34,0),1),0),_xlfn.IFNA(INDEX('Mène 1'!$G$5:$G$34,MATCH($P11,'Mène 1'!$D$5:$D$34,0),1),0)),0),IF(SUM(_xlfn.IFNA(INDEX('Mène 2'!$F$5:$F$34,MATCH($P11,'Mène 2'!$B$5:$B$34,0),1),0),_xlfn.IFNA(INDEX('Mène 2'!$G$5:$G$34,MATCH($P11,'Mène 2'!$D$5:$D$34,0),1),0))=13,SUM(_xlfn.IFNA(INDEX('Mène 2'!$F$5:$F$34,MATCH($P11,'Mène 2'!$B$5:$B$34,0),1),0),_xlfn.IFNA(INDEX('Mène 2'!$G$5:$G$34,MATCH($P11,'Mène 2'!$D$5:$D$34,0),1),0)),0),IF(SUM(_xlfn.IFNA(INDEX('Mène 3'!$F$5:$F$34,MATCH($P11,'Mène 3'!$B$5:$B$34,0),1),0),_xlfn.IFNA(INDEX('Mène 3'!$G$5:$G$34,MATCH($P11,'Mène 3'!$D$5:$D$34,0),1),0))=13,SUM(_xlfn.IFNA(INDEX('Mène 3'!$F$5:$F$34,MATCH($P11,'Mène 3'!$B$5:$B$34,0),1),0),_xlfn.IFNA(INDEX('Mène 3'!$G$5:$G$34,MATCH($P11,'Mène 3'!$D$5:$D$34,0),1),0)),0),IF(SUM(_xlfn.IFNA(INDEX('Mène 4'!$F$5:$F$34,MATCH($P11,'Mène 4'!$B$5:$B$34,0),1),0),_xlfn.IFNA(INDEX('Mène 4'!$G$5:$G$34,MATCH($P11,'Mène 4'!$D$5:$D$34,0),1),0))=13,SUM(_xlfn.IFNA(INDEX('Mène 4'!$F$5:$F$34,MATCH($P11,'Mène 4'!$B$5:$B$34,0),1),0),_xlfn.IFNA(INDEX('Mène 4'!$G$5:$G$34,MATCH($P11,'Mène 4'!$D$5:$D$34,0),1),0)),0),) = 39,P11,"")</f>
        <v/>
      </c>
      <c r="V11" s="28" t="str">
        <f aca="true">IF(AND(Équipe!$B12&lt;&gt;0,'Mène 5'!U11&lt;&gt;""),RAND(),"")</f>
        <v/>
      </c>
      <c r="W11" s="28" t="str">
        <f aca="true">IF( AND(Équipe!$B12&lt;&gt;0,$U11&lt;&gt;""),RANK($V11,$V$2:INDIRECT("$V$"&amp;0+COUNTA($P$2:$P$61)))+MAX($S$2:$S$61),"")</f>
        <v/>
      </c>
      <c r="Y11" s="28" t="str">
        <f aca="false">IF(SUM(IF(SUM(_xlfn.IFNA(INDEX('Mène 1'!$F$5:$F$34,MATCH($P11,'Mène 1'!$B$5:$B$34,0),1),0),_xlfn.IFNA(INDEX('Mène 1'!$G$5:$G$34,MATCH($P11,'Mène 1'!$D$5:$D$34,0),1),0))=13,SUM(_xlfn.IFNA(INDEX('Mène 1'!$F$5:$F$34,MATCH($P11,'Mène 1'!$B$5:$B$34,0),1),0),_xlfn.IFNA(INDEX('Mène 1'!$G$5:$G$34,MATCH($P11,'Mène 1'!$D$5:$D$34,0),1),0)),0),IF(SUM(_xlfn.IFNA(INDEX('Mène 2'!$F$5:$F$34,MATCH($P11,'Mène 2'!$B$5:$B$34,0),1),0),_xlfn.IFNA(INDEX('Mène 2'!$G$5:$G$34,MATCH($P11,'Mène 2'!$D$5:$D$34,0),1),0))=13,SUM(_xlfn.IFNA(INDEX('Mène 2'!$F$5:$F$34,MATCH($P11,'Mène 2'!$B$5:$B$34,0),1),0),_xlfn.IFNA(INDEX('Mène 2'!$G$5:$G$34,MATCH($P11,'Mène 2'!$D$5:$D$34,0),1),0)),0),IF(SUM(_xlfn.IFNA(INDEX('Mène 3'!$F$5:$F$34,MATCH($P11,'Mène 3'!$B$5:$B$34,0),1),0),_xlfn.IFNA(INDEX('Mène 3'!$G$5:$G$34,MATCH($P11,'Mène 3'!$D$5:$D$34,0),1),0))=13,SUM(_xlfn.IFNA(INDEX('Mène 3'!$F$5:$F$34,MATCH($P11,'Mène 3'!$B$5:$B$34,0),1),0),_xlfn.IFNA(INDEX('Mène 3'!$G$5:$G$34,MATCH($P11,'Mène 3'!$D$5:$D$34,0),1),0)),0),IF(SUM(_xlfn.IFNA(INDEX('Mène 4'!$F$5:$F$34,MATCH($P11,'Mène 4'!$B$5:$B$34,0),1),0),_xlfn.IFNA(INDEX('Mène 4'!$G$5:$G$34,MATCH($P11,'Mène 4'!$D$5:$D$34,0),1),0))=13,SUM(_xlfn.IFNA(INDEX('Mène 4'!$F$5:$F$34,MATCH($P11,'Mène 4'!$B$5:$B$34,0),1),0),_xlfn.IFNA(INDEX('Mène 4'!$G$5:$G$34,MATCH($P11,'Mène 4'!$D$5:$D$34,0),1),0)),0),) = 26,P11,"")</f>
        <v/>
      </c>
      <c r="Z11" s="28" t="str">
        <f aca="true">IF(AND(Équipe!$B12&lt;&gt;0,'Mène 5'!Y11&lt;&gt;""),RAND(),"")</f>
        <v/>
      </c>
      <c r="AA11" s="28" t="str">
        <f aca="true">IF( AND(Équipe!$B12&lt;&gt;0,$Y11&lt;&gt;""),RANK($Z11,$Z$2:INDIRECT("$Z$"&amp;0+COUNTA($P$2:$P$61)))+MAX($W$2:$W$61),"")</f>
        <v/>
      </c>
      <c r="AC11" s="28" t="str">
        <f aca="false">IF(SUM(IF(SUM(_xlfn.IFNA(INDEX('Mène 1'!$F$5:$F$34,MATCH($P11,'Mène 1'!$B$5:$B$34,0),1),0),_xlfn.IFNA(INDEX('Mène 1'!$G$5:$G$34,MATCH($P11,'Mène 1'!$D$5:$D$34,0),1),0))=13,SUM(_xlfn.IFNA(INDEX('Mène 1'!$F$5:$F$34,MATCH($P11,'Mène 1'!$B$5:$B$34,0),1),0),_xlfn.IFNA(INDEX('Mène 1'!$G$5:$G$34,MATCH($P11,'Mène 1'!$D$5:$D$34,0),1),0)),0),IF(SUM(_xlfn.IFNA(INDEX('Mène 2'!$F$5:$F$34,MATCH($P11,'Mène 2'!$B$5:$B$34,0),1),0),_xlfn.IFNA(INDEX('Mène 2'!$G$5:$G$34,MATCH($P11,'Mène 2'!$D$5:$D$34,0),1),0))=13,SUM(_xlfn.IFNA(INDEX('Mène 2'!$F$5:$F$34,MATCH($P11,'Mène 2'!$B$5:$B$34,0),1),0),_xlfn.IFNA(INDEX('Mène 2'!$G$5:$G$34,MATCH($P11,'Mène 2'!$D$5:$D$34,0),1),0)),0),IF(SUM(_xlfn.IFNA(INDEX('Mène 3'!$F$5:$F$34,MATCH($P11,'Mène 3'!$B$5:$B$34,0),1),0),_xlfn.IFNA(INDEX('Mène 3'!$G$5:$G$34,MATCH($P11,'Mène 3'!$D$5:$D$34,0),1),0))=13,SUM(_xlfn.IFNA(INDEX('Mène 3'!$F$5:$F$43,MATCH($P11,'Mène 3'!$B$5:$B$34,0),1),0),_xlfn.IFNA(INDEX('Mène 3'!$G$5:$G$34,MATCH($P11,'Mène 3'!$D$5:$D$34,0),1),0)),0),IF(SUM(_xlfn.IFNA(INDEX('Mène 4'!$F$5:$F$34,MATCH($P11,'Mène 4'!$B$5:$B$34,0),1),0),_xlfn.IFNA(INDEX('Mène 4'!$G$5:$G$34,MATCH($P11,'Mène 4'!$D$5:$D$34,0),1),0))=13,SUM(_xlfn.IFNA(INDEX('Mène 4'!$F$5:$F$34,MATCH($P11,'Mène 4'!$B$5:$B$34,0),1),0),_xlfn.IFNA(INDEX('Mène 4'!$G$5:$G$34,MATCH($P11,'Mène 4'!$D$5:$D$34,0),1),0)),0),) = 13,P11,"")</f>
        <v/>
      </c>
      <c r="AD11" s="28" t="str">
        <f aca="true">IF(AND(Équipe!$B12&lt;&gt;0,'Mène 5'!AC11&lt;&gt;""),RAND(),"")</f>
        <v/>
      </c>
      <c r="AE11" s="28" t="str">
        <f aca="true">IF( AND(Équipe!$B12&lt;&gt;0,$AC11&lt;&gt;""),RANK($AD11,$AD$2:INDIRECT("$AD$"&amp;0+COUNTA($P$2:$P$61)))+MAX($AA$2:$AA$61),"")</f>
        <v/>
      </c>
      <c r="AG11" s="28" t="str">
        <f aca="false">IF(SUM(IF(SUM(_xlfn.IFNA(INDEX('Mène 1'!$F$5:$F$34,MATCH($P11,'Mène 1'!$B$5:$B$34,0),1),0),_xlfn.IFNA(INDEX('Mène 1'!$G$5:$G$34,MATCH($P11,'Mène 1'!$D$5:$D$34,0),1),0))=13,SUM(_xlfn.IFNA(INDEX('Mène 1'!$F$5:$F$34,MATCH($P11,'Mène 1'!$B$5:$B$34,0),1),0),_xlfn.IFNA(INDEX('Mène 1'!$G$5:$G$34,MATCH($P11,'Mène 1'!$D$5:$D$34,0),1),0)),0),IF(SUM(_xlfn.IFNA(INDEX('Mène 2'!$F$5:$F$34,MATCH($P11,'Mène 2'!$B$5:$B$34,0),1),0),_xlfn.IFNA(INDEX('Mène 2'!$G$5:$G$34,MATCH($P11,'Mène 2'!$D$5:$D$34,0),1),0))=13,SUM(_xlfn.IFNA(INDEX('Mène 2'!$F$5:$F$34,MATCH($P11,'Mène 2'!$B$5:$B$34,0),1),0),_xlfn.IFNA(INDEX('Mène 2'!$G$5:$G$34,MATCH($P11,'Mène 2'!$D$5:$D$34,0),1),0)),0),IF(SUM(_xlfn.IFNA(INDEX('Mène 3'!$F$5:$F$33,MATCH($P11,'Mène 3'!$B$5:$B$34,0),1),0),_xlfn.IFNA(INDEX('Mène 3'!$G$5:$G$34,MATCH($P11,'Mène 3'!$D$5:$D$34,0),1),0))=13,SUM(_xlfn.IFNA(INDEX('Mène 3'!$F$5:$F$34,MATCH($P11,'Mène 3'!$B$5:$B$34,0),1),0),_xlfn.IFNA(INDEX('Mène 3'!$G$5:$G$34,MATCH($P11,'Mène 3'!$D$5:$D$34,0),1),0)),0),IF(SUM(_xlfn.IFNA(INDEX('Mène 4'!$F$5:$F$34,MATCH($P11,'Mène 4'!$B$5:$B$34,0),1),0),_xlfn.IFNA(INDEX('Mène 4'!$G$5:$G$34,MATCH($P11,'Mène 4'!$D$5:$D$34,0),1),0))=13,SUM(_xlfn.IFNA(INDEX('Mène 4'!$F$5:$F$34,MATCH($P11,'Mène 4'!$B$5:$B$34,0),1),0),_xlfn.IFNA(INDEX('Mène 4'!$G$5:$G$34,MATCH($P11,'Mène 4'!$D$5:$D$34,0),1),0)),0),) = 0,P11,"")</f>
        <v/>
      </c>
      <c r="AH11" s="28" t="str">
        <f aca="true">IF(AND(Équipe!$B12&lt;&gt;0,'Mène 5'!AG11&lt;&gt;""),RAND(),"")</f>
        <v/>
      </c>
      <c r="AI11" s="28" t="str">
        <f aca="true">IF( AND(Équipe!$B12&lt;&gt;0,$AG11&lt;&gt;""),RANK($AH11,$AH$2:INDIRECT("$AH$"&amp;0+COUNTA($P$2:$P$61)))+MAX($AE$2:$AE$61),"")</f>
        <v/>
      </c>
    </row>
    <row r="12" customFormat="false" ht="30.6" hidden="false" customHeight="true" outlineLevel="0" collapsed="false">
      <c r="A12" s="33" t="n">
        <f aca="false">IF(ROW(A12)-4&lt;=Procédure!$K$3,ROW(A12)-4,IF(ROW(A12)-(QUOTIENT(ROW(A12)-4,Procédure!$K$3)*Procédure!$K$3)-4&lt;&gt;0,ROW(A12)-(QUOTIENT(ROW(A12)-4,Procédure!$K$3)*Procédure!$K$3)-4,ROW(A12)-(QUOTIENT(ROW(A12)-4,Procédure!$K$3)*Procédure!$K$3)-4+Procédure!$K$3))</f>
        <v>8</v>
      </c>
      <c r="B12" s="34"/>
      <c r="C12" s="35"/>
      <c r="D12" s="34"/>
      <c r="E12" s="35"/>
      <c r="F12" s="36"/>
      <c r="G12" s="36"/>
      <c r="I12" s="31" t="str">
        <f aca="false">IF(ROW(I12)&lt;=QUOTIENT(COUNTA($P$2:$P$61)-COUNTBLANK($P$2:$P$61),2)+MOD(COUNTA($P$2:$P$61)-COUNTBLANK($P$2:$P$61),2)+2,IF(ROW(I12)&lt;&gt;3,I11+2,1),"")</f>
        <v/>
      </c>
      <c r="J12" s="1" t="str">
        <f aca="false">IF(I12&lt;&gt;"",SUM(_xlfn.IFNA(INDEX($P$2:$P$61,MATCH(I12,$S$2:$S$61,0),1),0),_xlfn.IFNA(INDEX($P$2:$P$61,MATCH(I12,$W$2:$W$61,0),1),0),_xlfn.IFNA(INDEX($P$2:$P$61,MATCH(I12,$AA$2:$AA$61,0),1),0),_xlfn.IFNA(INDEX($P$2:$P$61,MATCH(I12,$AI$2:$AI$61,0),1),0),_xlfn.IFNA(INDEX($P$2:$P$61,MATCH(I12,$AE$2:$AE$61,0),1),0) ),"")</f>
        <v/>
      </c>
      <c r="K12" s="1" t="str">
        <f aca="false">_xlfn.IFNA(INDEX(Équipe!$B$3:$B$62,MATCH(J12,Équipe!$A$3:$A$62,0),1),"")</f>
        <v/>
      </c>
      <c r="L12" s="1" t="str">
        <f aca="false">IF(
      AND (N12&lt;&gt;"", SUM(_xlfn.IFNA(INDEX($P$2:$P$61,MATCH(N12,$S$2:$S$61,0),1),0),_xlfn.IFNA(INDEX($P$2:$P$61,MATCH(N12,$W$2:$W$61,0),1),0),_xlfn.IFNA(INDEX($P$2:$P$61,MATCH(N12,$AA$2:$AA$61,0),1),0),_xlfn.IFNA(INDEX($P$2:$P$61,MATCH(N12,$AE$2:$AE$61,0),1),0), _xlfn.IFNA(INDEX($P$2:$P$61,MATCH(N12,$AI$2:$AI$61,0),1),0))&lt;&gt;0),
SUM(_xlfn.IFNA(INDEX($P$2:$P$61,MATCH(N12,$S$2:$S$61,0),1),0),_xlfn.IFNA(INDEX($P$2:$P$61,MATCH(N12,$W$2:$W$61,0),1),0),_xlfn.IFNA(INDEX($P$2:$P$61,MATCH(N12,$AA$2:$AA$61,0),1),0),_xlfn.IFNA(INDEX($P$2:$P$61,MATCH(N12,$AE$2:$AE$61,0),1),0), _xlfn.IFNA(INDEX($P$2:$P$61,MATCH(N12,$AI$2:$AI$61,0),1),0)),
"")</f>
        <v/>
      </c>
      <c r="M12" s="1" t="str">
        <f aca="false">_xlfn.IFNA(INDEX(Équipe!$B$3:$B$62,MATCH(L12,Équipe!$A$3:$A$62,0),1),"")</f>
        <v/>
      </c>
      <c r="N12" s="31" t="str">
        <f aca="false">IF(ROW(N12)&lt;=QUOTIENT(COUNTA($P$2:$P$61)-COUNTBLANK($P$2:$P$61),2)+MOD(COUNTA($P$2:$P$61)-COUNTBLANK($P$2:$P$61),2)+2,I12+1,"")</f>
        <v/>
      </c>
      <c r="P12" s="28" t="str">
        <f aca="false">IF(Équipe!$B13&lt;&gt;0,Équipe!$A13,"")</f>
        <v/>
      </c>
      <c r="Q12" s="28" t="str">
        <f aca="false">IF(AND(SUM(_xlfn.IFNA(INDEX('Mène 1'!$F$5:$F$34,MATCH($P12,'Mène 1'!$B$5:$B$34,0),1),0) , _xlfn.IFNA(INDEX('Mène 1'!$G$5:$G$34,MATCH($P12,'Mène 1'!$D$5:$D$34,0),1),0))=13,SUM(_xlfn.IFNA(INDEX('Mène 2'!$F$5:$F$34,MATCH($P12,'Mène 2'!$B$5:$B$34,0),1),0) , _xlfn.IFNA(INDEX('Mène 2'!$G$5:$G$34,MATCH($P12,'Mène 2'!$D$5:$D$34,0),1),0))=13, SUM(_xlfn.IFNA(INDEX('Mène 3'!$F$5:$F$34,MATCH($P12,'Mène 3'!$B$5:$B$34,0),1),0) , _xlfn.IFNA(INDEX('Mène 3'!$G$5:$G$34,MATCH($P12,'Mène 3'!$D$5:$D$34,0),1),0))=13, SUM(_xlfn.IFNA(INDEX('Mène 4'!$F$5:$F$34,MATCH($P12,'Mène 4'!$B$5:$B$34,0),1),0) , _xlfn.IFNA(INDEX('Mène 4'!$G$5:$G$34,MATCH($P12,'Mène 4'!$D$5:$D$34,0),1),0))=13),$P12,"")</f>
        <v/>
      </c>
      <c r="R12" s="28" t="str">
        <f aca="true">IF(AND(Équipe!$B13&lt;&gt;0,'Mène 5'!Q12&lt;&gt;""),RAND(),"")</f>
        <v/>
      </c>
      <c r="S12" s="28" t="str">
        <f aca="true">IF(AND(Équipe!$B13&lt;&gt;0,$Q12&lt;&gt;""),RANK($R12,$R$2:INDIRECT("$R$"&amp;0+COUNTA($P$2:$P$61))),"")</f>
        <v/>
      </c>
      <c r="U12" s="28" t="str">
        <f aca="false">IF(SUM(IF(SUM(_xlfn.IFNA(INDEX('Mène 1'!$F$5:$F$34,MATCH($P12,'Mène 1'!$B$5:$B$34,0),1),0),_xlfn.IFNA(INDEX('Mène 1'!$G$5:$G$34,MATCH($P12,'Mène 1'!$D$5:$D$34,0),1),0))=13,SUM(_xlfn.IFNA(INDEX('Mène 1'!$F$5:$F$34,MATCH($P12,'Mène 1'!$B$5:$B$34,0),1),0),_xlfn.IFNA(INDEX('Mène 1'!$G$5:$G$34,MATCH($P12,'Mène 1'!$D$5:$D$34,0),1),0)),0),IF(SUM(_xlfn.IFNA(INDEX('Mène 2'!$F$5:$F$34,MATCH($P12,'Mène 2'!$B$5:$B$34,0),1),0),_xlfn.IFNA(INDEX('Mène 2'!$G$5:$G$34,MATCH($P12,'Mène 2'!$D$5:$D$34,0),1),0))=13,SUM(_xlfn.IFNA(INDEX('Mène 2'!$F$5:$F$34,MATCH($P12,'Mène 2'!$B$5:$B$34,0),1),0),_xlfn.IFNA(INDEX('Mène 2'!$G$5:$G$34,MATCH($P12,'Mène 2'!$D$5:$D$34,0),1),0)),0),IF(SUM(_xlfn.IFNA(INDEX('Mène 3'!$F$5:$F$34,MATCH($P12,'Mène 3'!$B$5:$B$34,0),1),0),_xlfn.IFNA(INDEX('Mène 3'!$G$5:$G$34,MATCH($P12,'Mène 3'!$D$5:$D$34,0),1),0))=13,SUM(_xlfn.IFNA(INDEX('Mène 3'!$F$5:$F$34,MATCH($P12,'Mène 3'!$B$5:$B$34,0),1),0),_xlfn.IFNA(INDEX('Mène 3'!$G$5:$G$34,MATCH($P12,'Mène 3'!$D$5:$D$34,0),1),0)),0),IF(SUM(_xlfn.IFNA(INDEX('Mène 4'!$F$5:$F$34,MATCH($P12,'Mène 4'!$B$5:$B$34,0),1),0),_xlfn.IFNA(INDEX('Mène 4'!$G$5:$G$34,MATCH($P12,'Mène 4'!$D$5:$D$34,0),1),0))=13,SUM(_xlfn.IFNA(INDEX('Mène 4'!$F$5:$F$34,MATCH($P12,'Mène 4'!$B$5:$B$34,0),1),0),_xlfn.IFNA(INDEX('Mène 4'!$G$5:$G$34,MATCH($P12,'Mène 4'!$D$5:$D$34,0),1),0)),0),) = 39,P12,"")</f>
        <v/>
      </c>
      <c r="V12" s="28" t="str">
        <f aca="true">IF(AND(Équipe!$B13&lt;&gt;0,'Mène 5'!U12&lt;&gt;""),RAND(),"")</f>
        <v/>
      </c>
      <c r="W12" s="28" t="str">
        <f aca="true">IF( AND(Équipe!$B13&lt;&gt;0,$U12&lt;&gt;""),RANK($V12,$V$2:INDIRECT("$V$"&amp;0+COUNTA($P$2:$P$61)))+MAX($S$2:$S$61),"")</f>
        <v/>
      </c>
      <c r="Y12" s="28" t="str">
        <f aca="false">IF(SUM(IF(SUM(_xlfn.IFNA(INDEX('Mène 1'!$F$5:$F$34,MATCH($P12,'Mène 1'!$B$5:$B$34,0),1),0),_xlfn.IFNA(INDEX('Mène 1'!$G$5:$G$34,MATCH($P12,'Mène 1'!$D$5:$D$34,0),1),0))=13,SUM(_xlfn.IFNA(INDEX('Mène 1'!$F$5:$F$34,MATCH($P12,'Mène 1'!$B$5:$B$34,0),1),0),_xlfn.IFNA(INDEX('Mène 1'!$G$5:$G$34,MATCH($P12,'Mène 1'!$D$5:$D$34,0),1),0)),0),IF(SUM(_xlfn.IFNA(INDEX('Mène 2'!$F$5:$F$34,MATCH($P12,'Mène 2'!$B$5:$B$34,0),1),0),_xlfn.IFNA(INDEX('Mène 2'!$G$5:$G$34,MATCH($P12,'Mène 2'!$D$5:$D$34,0),1),0))=13,SUM(_xlfn.IFNA(INDEX('Mène 2'!$F$5:$F$34,MATCH($P12,'Mène 2'!$B$5:$B$34,0),1),0),_xlfn.IFNA(INDEX('Mène 2'!$G$5:$G$34,MATCH($P12,'Mène 2'!$D$5:$D$34,0),1),0)),0),IF(SUM(_xlfn.IFNA(INDEX('Mène 3'!$F$5:$F$34,MATCH($P12,'Mène 3'!$B$5:$B$34,0),1),0),_xlfn.IFNA(INDEX('Mène 3'!$G$5:$G$34,MATCH($P12,'Mène 3'!$D$5:$D$34,0),1),0))=13,SUM(_xlfn.IFNA(INDEX('Mène 3'!$F$5:$F$34,MATCH($P12,'Mène 3'!$B$5:$B$34,0),1),0),_xlfn.IFNA(INDEX('Mène 3'!$G$5:$G$34,MATCH($P12,'Mène 3'!$D$5:$D$34,0),1),0)),0),IF(SUM(_xlfn.IFNA(INDEX('Mène 4'!$F$5:$F$34,MATCH($P12,'Mène 4'!$B$5:$B$34,0),1),0),_xlfn.IFNA(INDEX('Mène 4'!$G$5:$G$34,MATCH($P12,'Mène 4'!$D$5:$D$34,0),1),0))=13,SUM(_xlfn.IFNA(INDEX('Mène 4'!$F$5:$F$34,MATCH($P12,'Mène 4'!$B$5:$B$34,0),1),0),_xlfn.IFNA(INDEX('Mène 4'!$G$5:$G$34,MATCH($P12,'Mène 4'!$D$5:$D$34,0),1),0)),0),) = 26,P12,"")</f>
        <v/>
      </c>
      <c r="Z12" s="28" t="str">
        <f aca="true">IF(AND(Équipe!$B13&lt;&gt;0,'Mène 5'!Y12&lt;&gt;""),RAND(),"")</f>
        <v/>
      </c>
      <c r="AA12" s="28" t="str">
        <f aca="true">IF( AND(Équipe!$B13&lt;&gt;0,$Y12&lt;&gt;""),RANK($Z12,$Z$2:INDIRECT("$Z$"&amp;0+COUNTA($P$2:$P$61)))+MAX($W$2:$W$61),"")</f>
        <v/>
      </c>
      <c r="AC12" s="28" t="str">
        <f aca="false">IF(SUM(IF(SUM(_xlfn.IFNA(INDEX('Mène 1'!$F$5:$F$34,MATCH($P12,'Mène 1'!$B$5:$B$34,0),1),0),_xlfn.IFNA(INDEX('Mène 1'!$G$5:$G$34,MATCH($P12,'Mène 1'!$D$5:$D$34,0),1),0))=13,SUM(_xlfn.IFNA(INDEX('Mène 1'!$F$5:$F$34,MATCH($P12,'Mène 1'!$B$5:$B$34,0),1),0),_xlfn.IFNA(INDEX('Mène 1'!$G$5:$G$34,MATCH($P12,'Mène 1'!$D$5:$D$34,0),1),0)),0),IF(SUM(_xlfn.IFNA(INDEX('Mène 2'!$F$5:$F$34,MATCH($P12,'Mène 2'!$B$5:$B$34,0),1),0),_xlfn.IFNA(INDEX('Mène 2'!$G$5:$G$34,MATCH($P12,'Mène 2'!$D$5:$D$34,0),1),0))=13,SUM(_xlfn.IFNA(INDEX('Mène 2'!$F$5:$F$34,MATCH($P12,'Mène 2'!$B$5:$B$34,0),1),0),_xlfn.IFNA(INDEX('Mène 2'!$G$5:$G$34,MATCH($P12,'Mène 2'!$D$5:$D$34,0),1),0)),0),IF(SUM(_xlfn.IFNA(INDEX('Mène 3'!$F$5:$F$34,MATCH($P12,'Mène 3'!$B$5:$B$34,0),1),0),_xlfn.IFNA(INDEX('Mène 3'!$G$5:$G$34,MATCH($P12,'Mène 3'!$D$5:$D$34,0),1),0))=13,SUM(_xlfn.IFNA(INDEX('Mène 3'!$F$5:$F$43,MATCH($P12,'Mène 3'!$B$5:$B$34,0),1),0),_xlfn.IFNA(INDEX('Mène 3'!$G$5:$G$34,MATCH($P12,'Mène 3'!$D$5:$D$34,0),1),0)),0),IF(SUM(_xlfn.IFNA(INDEX('Mène 4'!$F$5:$F$34,MATCH($P12,'Mène 4'!$B$5:$B$34,0),1),0),_xlfn.IFNA(INDEX('Mène 4'!$G$5:$G$34,MATCH($P12,'Mène 4'!$D$5:$D$34,0),1),0))=13,SUM(_xlfn.IFNA(INDEX('Mène 4'!$F$5:$F$34,MATCH($P12,'Mène 4'!$B$5:$B$34,0),1),0),_xlfn.IFNA(INDEX('Mène 4'!$G$5:$G$34,MATCH($P12,'Mène 4'!$D$5:$D$34,0),1),0)),0),) = 13,P12,"")</f>
        <v/>
      </c>
      <c r="AD12" s="28" t="str">
        <f aca="true">IF(AND(Équipe!$B13&lt;&gt;0,'Mène 5'!AC12&lt;&gt;""),RAND(),"")</f>
        <v/>
      </c>
      <c r="AE12" s="28" t="str">
        <f aca="true">IF( AND(Équipe!$B13&lt;&gt;0,$AC12&lt;&gt;""),RANK($AD12,$AD$2:INDIRECT("$AD$"&amp;0+COUNTA($P$2:$P$61)))+MAX($AA$2:$AA$61),"")</f>
        <v/>
      </c>
      <c r="AG12" s="28" t="str">
        <f aca="false">IF(SUM(IF(SUM(_xlfn.IFNA(INDEX('Mène 1'!$F$5:$F$34,MATCH($P12,'Mène 1'!$B$5:$B$34,0),1),0),_xlfn.IFNA(INDEX('Mène 1'!$G$5:$G$34,MATCH($P12,'Mène 1'!$D$5:$D$34,0),1),0))=13,SUM(_xlfn.IFNA(INDEX('Mène 1'!$F$5:$F$34,MATCH($P12,'Mène 1'!$B$5:$B$34,0),1),0),_xlfn.IFNA(INDEX('Mène 1'!$G$5:$G$34,MATCH($P12,'Mène 1'!$D$5:$D$34,0),1),0)),0),IF(SUM(_xlfn.IFNA(INDEX('Mène 2'!$F$5:$F$34,MATCH($P12,'Mène 2'!$B$5:$B$34,0),1),0),_xlfn.IFNA(INDEX('Mène 2'!$G$5:$G$34,MATCH($P12,'Mène 2'!$D$5:$D$34,0),1),0))=13,SUM(_xlfn.IFNA(INDEX('Mène 2'!$F$5:$F$34,MATCH($P12,'Mène 2'!$B$5:$B$34,0),1),0),_xlfn.IFNA(INDEX('Mène 2'!$G$5:$G$34,MATCH($P12,'Mène 2'!$D$5:$D$34,0),1),0)),0),IF(SUM(_xlfn.IFNA(INDEX('Mène 3'!$F$5:$F$33,MATCH($P12,'Mène 3'!$B$5:$B$34,0),1),0),_xlfn.IFNA(INDEX('Mène 3'!$G$5:$G$34,MATCH($P12,'Mène 3'!$D$5:$D$34,0),1),0))=13,SUM(_xlfn.IFNA(INDEX('Mène 3'!$F$5:$F$34,MATCH($P12,'Mène 3'!$B$5:$B$34,0),1),0),_xlfn.IFNA(INDEX('Mène 3'!$G$5:$G$34,MATCH($P12,'Mène 3'!$D$5:$D$34,0),1),0)),0),IF(SUM(_xlfn.IFNA(INDEX('Mène 4'!$F$5:$F$34,MATCH($P12,'Mène 4'!$B$5:$B$34,0),1),0),_xlfn.IFNA(INDEX('Mène 4'!$G$5:$G$34,MATCH($P12,'Mène 4'!$D$5:$D$34,0),1),0))=13,SUM(_xlfn.IFNA(INDEX('Mène 4'!$F$5:$F$34,MATCH($P12,'Mène 4'!$B$5:$B$34,0),1),0),_xlfn.IFNA(INDEX('Mène 4'!$G$5:$G$34,MATCH($P12,'Mène 4'!$D$5:$D$34,0),1),0)),0),) = 0,P12,"")</f>
        <v/>
      </c>
      <c r="AH12" s="28" t="str">
        <f aca="true">IF(AND(Équipe!$B13&lt;&gt;0,'Mène 5'!AG12&lt;&gt;""),RAND(),"")</f>
        <v/>
      </c>
      <c r="AI12" s="28" t="str">
        <f aca="true">IF( AND(Équipe!$B13&lt;&gt;0,$AG12&lt;&gt;""),RANK($AH12,$AH$2:INDIRECT("$AH$"&amp;0+COUNTA($P$2:$P$61)))+MAX($AE$2:$AE$61),"")</f>
        <v/>
      </c>
    </row>
    <row r="13" customFormat="false" ht="30.6" hidden="false" customHeight="true" outlineLevel="0" collapsed="false">
      <c r="A13" s="33" t="n">
        <f aca="false">IF(ROW(A13)-4&lt;=Procédure!$K$3,ROW(A13)-4,IF(ROW(A13)-(QUOTIENT(ROW(A13)-4,Procédure!$K$3)*Procédure!$K$3)-4&lt;&gt;0,ROW(A13)-(QUOTIENT(ROW(A13)-4,Procédure!$K$3)*Procédure!$K$3)-4,ROW(A13)-(QUOTIENT(ROW(A13)-4,Procédure!$K$3)*Procédure!$K$3)-4+Procédure!$K$3))</f>
        <v>9</v>
      </c>
      <c r="B13" s="34"/>
      <c r="C13" s="35"/>
      <c r="D13" s="34"/>
      <c r="E13" s="35"/>
      <c r="F13" s="36"/>
      <c r="G13" s="36"/>
      <c r="I13" s="31" t="str">
        <f aca="false">IF(ROW(I13)&lt;=QUOTIENT(COUNTA($P$2:$P$61)-COUNTBLANK($P$2:$P$61),2)+MOD(COUNTA($P$2:$P$61)-COUNTBLANK($P$2:$P$61),2)+2,IF(ROW(I13)&lt;&gt;3,I12+2,1),"")</f>
        <v/>
      </c>
      <c r="J13" s="1" t="str">
        <f aca="false">IF(I13&lt;&gt;"",SUM(_xlfn.IFNA(INDEX($P$2:$P$61,MATCH(I13,$S$2:$S$61,0),1),0),_xlfn.IFNA(INDEX($P$2:$P$61,MATCH(I13,$W$2:$W$61,0),1),0),_xlfn.IFNA(INDEX($P$2:$P$61,MATCH(I13,$AA$2:$AA$61,0),1),0),_xlfn.IFNA(INDEX($P$2:$P$61,MATCH(I13,$AI$2:$AI$61,0),1),0),_xlfn.IFNA(INDEX($P$2:$P$61,MATCH(I13,$AE$2:$AE$61,0),1),0) ),"")</f>
        <v/>
      </c>
      <c r="K13" s="1" t="str">
        <f aca="false">_xlfn.IFNA(INDEX(Équipe!$B$3:$B$62,MATCH(J13,Équipe!$A$3:$A$62,0),1),"")</f>
        <v/>
      </c>
      <c r="L13" s="1" t="str">
        <f aca="false">IF(
      AND (N13&lt;&gt;"", SUM(_xlfn.IFNA(INDEX($P$2:$P$61,MATCH(N13,$S$2:$S$61,0),1),0),_xlfn.IFNA(INDEX($P$2:$P$61,MATCH(N13,$W$2:$W$61,0),1),0),_xlfn.IFNA(INDEX($P$2:$P$61,MATCH(N13,$AA$2:$AA$61,0),1),0),_xlfn.IFNA(INDEX($P$2:$P$61,MATCH(N13,$AE$2:$AE$61,0),1),0), _xlfn.IFNA(INDEX($P$2:$P$61,MATCH(N13,$AI$2:$AI$61,0),1),0))&lt;&gt;0),
SUM(_xlfn.IFNA(INDEX($P$2:$P$61,MATCH(N13,$S$2:$S$61,0),1),0),_xlfn.IFNA(INDEX($P$2:$P$61,MATCH(N13,$W$2:$W$61,0),1),0),_xlfn.IFNA(INDEX($P$2:$P$61,MATCH(N13,$AA$2:$AA$61,0),1),0),_xlfn.IFNA(INDEX($P$2:$P$61,MATCH(N13,$AE$2:$AE$61,0),1),0), _xlfn.IFNA(INDEX($P$2:$P$61,MATCH(N13,$AI$2:$AI$61,0),1),0)),
"")</f>
        <v/>
      </c>
      <c r="M13" s="1" t="str">
        <f aca="false">_xlfn.IFNA(INDEX(Équipe!$B$3:$B$62,MATCH(L13,Équipe!$A$3:$A$62,0),1),"")</f>
        <v/>
      </c>
      <c r="N13" s="31" t="str">
        <f aca="false">IF(ROW(N13)&lt;=QUOTIENT(COUNTA($P$2:$P$61)-COUNTBLANK($P$2:$P$61),2)+MOD(COUNTA($P$2:$P$61)-COUNTBLANK($P$2:$P$61),2)+2,I13+1,"")</f>
        <v/>
      </c>
      <c r="P13" s="28" t="str">
        <f aca="false">IF(Équipe!$B14&lt;&gt;0,Équipe!$A14,"")</f>
        <v/>
      </c>
      <c r="Q13" s="28" t="str">
        <f aca="false">IF(AND(SUM(_xlfn.IFNA(INDEX('Mène 1'!$F$5:$F$34,MATCH($P13,'Mène 1'!$B$5:$B$34,0),1),0) , _xlfn.IFNA(INDEX('Mène 1'!$G$5:$G$34,MATCH($P13,'Mène 1'!$D$5:$D$34,0),1),0))=13,SUM(_xlfn.IFNA(INDEX('Mène 2'!$F$5:$F$34,MATCH($P13,'Mène 2'!$B$5:$B$34,0),1),0) , _xlfn.IFNA(INDEX('Mène 2'!$G$5:$G$34,MATCH($P13,'Mène 2'!$D$5:$D$34,0),1),0))=13, SUM(_xlfn.IFNA(INDEX('Mène 3'!$F$5:$F$34,MATCH($P13,'Mène 3'!$B$5:$B$34,0),1),0) , _xlfn.IFNA(INDEX('Mène 3'!$G$5:$G$34,MATCH($P13,'Mène 3'!$D$5:$D$34,0),1),0))=13, SUM(_xlfn.IFNA(INDEX('Mène 4'!$F$5:$F$34,MATCH($P13,'Mène 4'!$B$5:$B$34,0),1),0) , _xlfn.IFNA(INDEX('Mène 4'!$G$5:$G$34,MATCH($P13,'Mène 4'!$D$5:$D$34,0),1),0))=13),$P13,"")</f>
        <v/>
      </c>
      <c r="R13" s="28" t="str">
        <f aca="true">IF(AND(Équipe!$B14&lt;&gt;0,'Mène 5'!Q13&lt;&gt;""),RAND(),"")</f>
        <v/>
      </c>
      <c r="S13" s="28" t="str">
        <f aca="true">IF(AND(Équipe!$B14&lt;&gt;0,$Q13&lt;&gt;""),RANK($R13,$R$2:INDIRECT("$R$"&amp;0+COUNTA($P$2:$P$61))),"")</f>
        <v/>
      </c>
      <c r="U13" s="28" t="str">
        <f aca="false">IF(SUM(IF(SUM(_xlfn.IFNA(INDEX('Mène 1'!$F$5:$F$34,MATCH($P13,'Mène 1'!$B$5:$B$34,0),1),0),_xlfn.IFNA(INDEX('Mène 1'!$G$5:$G$34,MATCH($P13,'Mène 1'!$D$5:$D$34,0),1),0))=13,SUM(_xlfn.IFNA(INDEX('Mène 1'!$F$5:$F$34,MATCH($P13,'Mène 1'!$B$5:$B$34,0),1),0),_xlfn.IFNA(INDEX('Mène 1'!$G$5:$G$34,MATCH($P13,'Mène 1'!$D$5:$D$34,0),1),0)),0),IF(SUM(_xlfn.IFNA(INDEX('Mène 2'!$F$5:$F$34,MATCH($P13,'Mène 2'!$B$5:$B$34,0),1),0),_xlfn.IFNA(INDEX('Mène 2'!$G$5:$G$34,MATCH($P13,'Mène 2'!$D$5:$D$34,0),1),0))=13,SUM(_xlfn.IFNA(INDEX('Mène 2'!$F$5:$F$34,MATCH($P13,'Mène 2'!$B$5:$B$34,0),1),0),_xlfn.IFNA(INDEX('Mène 2'!$G$5:$G$34,MATCH($P13,'Mène 2'!$D$5:$D$34,0),1),0)),0),IF(SUM(_xlfn.IFNA(INDEX('Mène 3'!$F$5:$F$34,MATCH($P13,'Mène 3'!$B$5:$B$34,0),1),0),_xlfn.IFNA(INDEX('Mène 3'!$G$5:$G$34,MATCH($P13,'Mène 3'!$D$5:$D$34,0),1),0))=13,SUM(_xlfn.IFNA(INDEX('Mène 3'!$F$5:$F$34,MATCH($P13,'Mène 3'!$B$5:$B$34,0),1),0),_xlfn.IFNA(INDEX('Mène 3'!$G$5:$G$34,MATCH($P13,'Mène 3'!$D$5:$D$34,0),1),0)),0),IF(SUM(_xlfn.IFNA(INDEX('Mène 4'!$F$5:$F$34,MATCH($P13,'Mène 4'!$B$5:$B$34,0),1),0),_xlfn.IFNA(INDEX('Mène 4'!$G$5:$G$34,MATCH($P13,'Mène 4'!$D$5:$D$34,0),1),0))=13,SUM(_xlfn.IFNA(INDEX('Mène 4'!$F$5:$F$34,MATCH($P13,'Mène 4'!$B$5:$B$34,0),1),0),_xlfn.IFNA(INDEX('Mène 4'!$G$5:$G$34,MATCH($P13,'Mène 4'!$D$5:$D$34,0),1),0)),0),) = 39,P13,"")</f>
        <v/>
      </c>
      <c r="V13" s="28" t="str">
        <f aca="true">IF(AND(Équipe!$B14&lt;&gt;0,'Mène 5'!U13&lt;&gt;""),RAND(),"")</f>
        <v/>
      </c>
      <c r="W13" s="28" t="str">
        <f aca="true">IF( AND(Équipe!$B14&lt;&gt;0,$U13&lt;&gt;""),RANK($V13,$V$2:INDIRECT("$V$"&amp;0+COUNTA($P$2:$P$61)))+MAX($S$2:$S$61),"")</f>
        <v/>
      </c>
      <c r="Y13" s="28" t="str">
        <f aca="false">IF(SUM(IF(SUM(_xlfn.IFNA(INDEX('Mène 1'!$F$5:$F$34,MATCH($P13,'Mène 1'!$B$5:$B$34,0),1),0),_xlfn.IFNA(INDEX('Mène 1'!$G$5:$G$34,MATCH($P13,'Mène 1'!$D$5:$D$34,0),1),0))=13,SUM(_xlfn.IFNA(INDEX('Mène 1'!$F$5:$F$34,MATCH($P13,'Mène 1'!$B$5:$B$34,0),1),0),_xlfn.IFNA(INDEX('Mène 1'!$G$5:$G$34,MATCH($P13,'Mène 1'!$D$5:$D$34,0),1),0)),0),IF(SUM(_xlfn.IFNA(INDEX('Mène 2'!$F$5:$F$34,MATCH($P13,'Mène 2'!$B$5:$B$34,0),1),0),_xlfn.IFNA(INDEX('Mène 2'!$G$5:$G$34,MATCH($P13,'Mène 2'!$D$5:$D$34,0),1),0))=13,SUM(_xlfn.IFNA(INDEX('Mène 2'!$F$5:$F$34,MATCH($P13,'Mène 2'!$B$5:$B$34,0),1),0),_xlfn.IFNA(INDEX('Mène 2'!$G$5:$G$34,MATCH($P13,'Mène 2'!$D$5:$D$34,0),1),0)),0),IF(SUM(_xlfn.IFNA(INDEX('Mène 3'!$F$5:$F$34,MATCH($P13,'Mène 3'!$B$5:$B$34,0),1),0),_xlfn.IFNA(INDEX('Mène 3'!$G$5:$G$34,MATCH($P13,'Mène 3'!$D$5:$D$34,0),1),0))=13,SUM(_xlfn.IFNA(INDEX('Mène 3'!$F$5:$F$34,MATCH($P13,'Mène 3'!$B$5:$B$34,0),1),0),_xlfn.IFNA(INDEX('Mène 3'!$G$5:$G$34,MATCH($P13,'Mène 3'!$D$5:$D$34,0),1),0)),0),IF(SUM(_xlfn.IFNA(INDEX('Mène 4'!$F$5:$F$34,MATCH($P13,'Mène 4'!$B$5:$B$34,0),1),0),_xlfn.IFNA(INDEX('Mène 4'!$G$5:$G$34,MATCH($P13,'Mène 4'!$D$5:$D$34,0),1),0))=13,SUM(_xlfn.IFNA(INDEX('Mène 4'!$F$5:$F$34,MATCH($P13,'Mène 4'!$B$5:$B$34,0),1),0),_xlfn.IFNA(INDEX('Mène 4'!$G$5:$G$34,MATCH($P13,'Mène 4'!$D$5:$D$34,0),1),0)),0),) = 26,P13,"")</f>
        <v/>
      </c>
      <c r="Z13" s="28" t="str">
        <f aca="true">IF(AND(Équipe!$B14&lt;&gt;0,'Mène 5'!Y13&lt;&gt;""),RAND(),"")</f>
        <v/>
      </c>
      <c r="AA13" s="28" t="str">
        <f aca="true">IF( AND(Équipe!$B14&lt;&gt;0,$Y13&lt;&gt;""),RANK($Z13,$Z$2:INDIRECT("$Z$"&amp;0+COUNTA($P$2:$P$61)))+MAX($W$2:$W$61),"")</f>
        <v/>
      </c>
      <c r="AC13" s="28" t="str">
        <f aca="false">IF(SUM(IF(SUM(_xlfn.IFNA(INDEX('Mène 1'!$F$5:$F$34,MATCH($P13,'Mène 1'!$B$5:$B$34,0),1),0),_xlfn.IFNA(INDEX('Mène 1'!$G$5:$G$34,MATCH($P13,'Mène 1'!$D$5:$D$34,0),1),0))=13,SUM(_xlfn.IFNA(INDEX('Mène 1'!$F$5:$F$34,MATCH($P13,'Mène 1'!$B$5:$B$34,0),1),0),_xlfn.IFNA(INDEX('Mène 1'!$G$5:$G$34,MATCH($P13,'Mène 1'!$D$5:$D$34,0),1),0)),0),IF(SUM(_xlfn.IFNA(INDEX('Mène 2'!$F$5:$F$34,MATCH($P13,'Mène 2'!$B$5:$B$34,0),1),0),_xlfn.IFNA(INDEX('Mène 2'!$G$5:$G$34,MATCH($P13,'Mène 2'!$D$5:$D$34,0),1),0))=13,SUM(_xlfn.IFNA(INDEX('Mène 2'!$F$5:$F$34,MATCH($P13,'Mène 2'!$B$5:$B$34,0),1),0),_xlfn.IFNA(INDEX('Mène 2'!$G$5:$G$34,MATCH($P13,'Mène 2'!$D$5:$D$34,0),1),0)),0),IF(SUM(_xlfn.IFNA(INDEX('Mène 3'!$F$5:$F$34,MATCH($P13,'Mène 3'!$B$5:$B$34,0),1),0),_xlfn.IFNA(INDEX('Mène 3'!$G$5:$G$34,MATCH($P13,'Mène 3'!$D$5:$D$34,0),1),0))=13,SUM(_xlfn.IFNA(INDEX('Mène 3'!$F$5:$F$43,MATCH($P13,'Mène 3'!$B$5:$B$34,0),1),0),_xlfn.IFNA(INDEX('Mène 3'!$G$5:$G$34,MATCH($P13,'Mène 3'!$D$5:$D$34,0),1),0)),0),IF(SUM(_xlfn.IFNA(INDEX('Mène 4'!$F$5:$F$34,MATCH($P13,'Mène 4'!$B$5:$B$34,0),1),0),_xlfn.IFNA(INDEX('Mène 4'!$G$5:$G$34,MATCH($P13,'Mène 4'!$D$5:$D$34,0),1),0))=13,SUM(_xlfn.IFNA(INDEX('Mène 4'!$F$5:$F$34,MATCH($P13,'Mène 4'!$B$5:$B$34,0),1),0),_xlfn.IFNA(INDEX('Mène 4'!$G$5:$G$34,MATCH($P13,'Mène 4'!$D$5:$D$34,0),1),0)),0),) = 13,P13,"")</f>
        <v/>
      </c>
      <c r="AD13" s="28" t="str">
        <f aca="true">IF(AND(Équipe!$B14&lt;&gt;0,'Mène 5'!AC13&lt;&gt;""),RAND(),"")</f>
        <v/>
      </c>
      <c r="AE13" s="28" t="str">
        <f aca="true">IF( AND(Équipe!$B14&lt;&gt;0,$AC13&lt;&gt;""),RANK($AD13,$AD$2:INDIRECT("$AD$"&amp;0+COUNTA($P$2:$P$61)))+MAX($AA$2:$AA$61),"")</f>
        <v/>
      </c>
      <c r="AG13" s="28" t="str">
        <f aca="false">IF(SUM(IF(SUM(_xlfn.IFNA(INDEX('Mène 1'!$F$5:$F$34,MATCH($P13,'Mène 1'!$B$5:$B$34,0),1),0),_xlfn.IFNA(INDEX('Mène 1'!$G$5:$G$34,MATCH($P13,'Mène 1'!$D$5:$D$34,0),1),0))=13,SUM(_xlfn.IFNA(INDEX('Mène 1'!$F$5:$F$34,MATCH($P13,'Mène 1'!$B$5:$B$34,0),1),0),_xlfn.IFNA(INDEX('Mène 1'!$G$5:$G$34,MATCH($P13,'Mène 1'!$D$5:$D$34,0),1),0)),0),IF(SUM(_xlfn.IFNA(INDEX('Mène 2'!$F$5:$F$34,MATCH($P13,'Mène 2'!$B$5:$B$34,0),1),0),_xlfn.IFNA(INDEX('Mène 2'!$G$5:$G$34,MATCH($P13,'Mène 2'!$D$5:$D$34,0),1),0))=13,SUM(_xlfn.IFNA(INDEX('Mène 2'!$F$5:$F$34,MATCH($P13,'Mène 2'!$B$5:$B$34,0),1),0),_xlfn.IFNA(INDEX('Mène 2'!$G$5:$G$34,MATCH($P13,'Mène 2'!$D$5:$D$34,0),1),0)),0),IF(SUM(_xlfn.IFNA(INDEX('Mène 3'!$F$5:$F$33,MATCH($P13,'Mène 3'!$B$5:$B$34,0),1),0),_xlfn.IFNA(INDEX('Mène 3'!$G$5:$G$34,MATCH($P13,'Mène 3'!$D$5:$D$34,0),1),0))=13,SUM(_xlfn.IFNA(INDEX('Mène 3'!$F$5:$F$34,MATCH($P13,'Mène 3'!$B$5:$B$34,0),1),0),_xlfn.IFNA(INDEX('Mène 3'!$G$5:$G$34,MATCH($P13,'Mène 3'!$D$5:$D$34,0),1),0)),0),IF(SUM(_xlfn.IFNA(INDEX('Mène 4'!$F$5:$F$34,MATCH($P13,'Mène 4'!$B$5:$B$34,0),1),0),_xlfn.IFNA(INDEX('Mène 4'!$G$5:$G$34,MATCH($P13,'Mène 4'!$D$5:$D$34,0),1),0))=13,SUM(_xlfn.IFNA(INDEX('Mène 4'!$F$5:$F$34,MATCH($P13,'Mène 4'!$B$5:$B$34,0),1),0),_xlfn.IFNA(INDEX('Mène 4'!$G$5:$G$34,MATCH($P13,'Mène 4'!$D$5:$D$34,0),1),0)),0),) = 0,P13,"")</f>
        <v/>
      </c>
      <c r="AH13" s="28" t="str">
        <f aca="true">IF(AND(Équipe!$B14&lt;&gt;0,'Mène 5'!AG13&lt;&gt;""),RAND(),"")</f>
        <v/>
      </c>
      <c r="AI13" s="28" t="str">
        <f aca="true">IF( AND(Équipe!$B14&lt;&gt;0,$AG13&lt;&gt;""),RANK($AH13,$AH$2:INDIRECT("$AH$"&amp;0+COUNTA($P$2:$P$61)))+MAX($AE$2:$AE$61),"")</f>
        <v/>
      </c>
    </row>
    <row r="14" customFormat="false" ht="30.6" hidden="false" customHeight="true" outlineLevel="0" collapsed="false">
      <c r="A14" s="33" t="n">
        <f aca="false">IF(ROW(A14)-4&lt;=Procédure!$K$3,ROW(A14)-4,IF(ROW(A14)-(QUOTIENT(ROW(A14)-4,Procédure!$K$3)*Procédure!$K$3)-4&lt;&gt;0,ROW(A14)-(QUOTIENT(ROW(A14)-4,Procédure!$K$3)*Procédure!$K$3)-4,ROW(A14)-(QUOTIENT(ROW(A14)-4,Procédure!$K$3)*Procédure!$K$3)-4+Procédure!$K$3))</f>
        <v>10</v>
      </c>
      <c r="B14" s="34"/>
      <c r="C14" s="35"/>
      <c r="D14" s="34"/>
      <c r="E14" s="35"/>
      <c r="F14" s="36"/>
      <c r="G14" s="36"/>
      <c r="I14" s="31" t="str">
        <f aca="false">IF(ROW(I14)&lt;=QUOTIENT(COUNTA($P$2:$P$61)-COUNTBLANK($P$2:$P$61),2)+MOD(COUNTA($P$2:$P$61)-COUNTBLANK($P$2:$P$61),2)+2,IF(ROW(I14)&lt;&gt;3,I13+2,1),"")</f>
        <v/>
      </c>
      <c r="J14" s="1" t="str">
        <f aca="false">IF(I14&lt;&gt;"",SUM(_xlfn.IFNA(INDEX($P$2:$P$61,MATCH(I14,$S$2:$S$61,0),1),0),_xlfn.IFNA(INDEX($P$2:$P$61,MATCH(I14,$W$2:$W$61,0),1),0),_xlfn.IFNA(INDEX($P$2:$P$61,MATCH(I14,$AA$2:$AA$61,0),1),0),_xlfn.IFNA(INDEX($P$2:$P$61,MATCH(I14,$AI$2:$AI$61,0),1),0),_xlfn.IFNA(INDEX($P$2:$P$61,MATCH(I14,$AE$2:$AE$61,0),1),0) ),"")</f>
        <v/>
      </c>
      <c r="K14" s="1" t="str">
        <f aca="false">_xlfn.IFNA(INDEX(Équipe!$B$3:$B$62,MATCH(J14,Équipe!$A$3:$A$62,0),1),"")</f>
        <v/>
      </c>
      <c r="L14" s="1" t="str">
        <f aca="false">IF(
      AND (N14&lt;&gt;"", SUM(_xlfn.IFNA(INDEX($P$2:$P$61,MATCH(N14,$S$2:$S$61,0),1),0),_xlfn.IFNA(INDEX($P$2:$P$61,MATCH(N14,$W$2:$W$61,0),1),0),_xlfn.IFNA(INDEX($P$2:$P$61,MATCH(N14,$AA$2:$AA$61,0),1),0),_xlfn.IFNA(INDEX($P$2:$P$61,MATCH(N14,$AE$2:$AE$61,0),1),0), _xlfn.IFNA(INDEX($P$2:$P$61,MATCH(N14,$AI$2:$AI$61,0),1),0))&lt;&gt;0),
SUM(_xlfn.IFNA(INDEX($P$2:$P$61,MATCH(N14,$S$2:$S$61,0),1),0),_xlfn.IFNA(INDEX($P$2:$P$61,MATCH(N14,$W$2:$W$61,0),1),0),_xlfn.IFNA(INDEX($P$2:$P$61,MATCH(N14,$AA$2:$AA$61,0),1),0),_xlfn.IFNA(INDEX($P$2:$P$61,MATCH(N14,$AE$2:$AE$61,0),1),0), _xlfn.IFNA(INDEX($P$2:$P$61,MATCH(N14,$AI$2:$AI$61,0),1),0)),
"")</f>
        <v/>
      </c>
      <c r="M14" s="1" t="str">
        <f aca="false">_xlfn.IFNA(INDEX(Équipe!$B$3:$B$62,MATCH(L14,Équipe!$A$3:$A$62,0),1),"")</f>
        <v/>
      </c>
      <c r="N14" s="31" t="str">
        <f aca="false">IF(ROW(N14)&lt;=QUOTIENT(COUNTA($P$2:$P$61)-COUNTBLANK($P$2:$P$61),2)+MOD(COUNTA($P$2:$P$61)-COUNTBLANK($P$2:$P$61),2)+2,I14+1,"")</f>
        <v/>
      </c>
      <c r="P14" s="28" t="str">
        <f aca="false">IF(Équipe!$B15&lt;&gt;0,Équipe!$A15,"")</f>
        <v/>
      </c>
      <c r="Q14" s="28" t="str">
        <f aca="false">IF(AND(SUM(_xlfn.IFNA(INDEX('Mène 1'!$F$5:$F$34,MATCH($P14,'Mène 1'!$B$5:$B$34,0),1),0) , _xlfn.IFNA(INDEX('Mène 1'!$G$5:$G$34,MATCH($P14,'Mène 1'!$D$5:$D$34,0),1),0))=13,SUM(_xlfn.IFNA(INDEX('Mène 2'!$F$5:$F$34,MATCH($P14,'Mène 2'!$B$5:$B$34,0),1),0) , _xlfn.IFNA(INDEX('Mène 2'!$G$5:$G$34,MATCH($P14,'Mène 2'!$D$5:$D$34,0),1),0))=13, SUM(_xlfn.IFNA(INDEX('Mène 3'!$F$5:$F$34,MATCH($P14,'Mène 3'!$B$5:$B$34,0),1),0) , _xlfn.IFNA(INDEX('Mène 3'!$G$5:$G$34,MATCH($P14,'Mène 3'!$D$5:$D$34,0),1),0))=13, SUM(_xlfn.IFNA(INDEX('Mène 4'!$F$5:$F$34,MATCH($P14,'Mène 4'!$B$5:$B$34,0),1),0) , _xlfn.IFNA(INDEX('Mène 4'!$G$5:$G$34,MATCH($P14,'Mène 4'!$D$5:$D$34,0),1),0))=13),$P14,"")</f>
        <v/>
      </c>
      <c r="R14" s="28" t="str">
        <f aca="true">IF(AND(Équipe!$B15&lt;&gt;0,'Mène 5'!Q14&lt;&gt;""),RAND(),"")</f>
        <v/>
      </c>
      <c r="S14" s="28" t="str">
        <f aca="true">IF(AND(Équipe!$B15&lt;&gt;0,$Q14&lt;&gt;""),RANK($R14,$R$2:INDIRECT("$R$"&amp;0+COUNTA($P$2:$P$61))),"")</f>
        <v/>
      </c>
      <c r="U14" s="28" t="str">
        <f aca="false">IF(SUM(IF(SUM(_xlfn.IFNA(INDEX('Mène 1'!$F$5:$F$34,MATCH($P14,'Mène 1'!$B$5:$B$34,0),1),0),_xlfn.IFNA(INDEX('Mène 1'!$G$5:$G$34,MATCH($P14,'Mène 1'!$D$5:$D$34,0),1),0))=13,SUM(_xlfn.IFNA(INDEX('Mène 1'!$F$5:$F$34,MATCH($P14,'Mène 1'!$B$5:$B$34,0),1),0),_xlfn.IFNA(INDEX('Mène 1'!$G$5:$G$34,MATCH($P14,'Mène 1'!$D$5:$D$34,0),1),0)),0),IF(SUM(_xlfn.IFNA(INDEX('Mène 2'!$F$5:$F$34,MATCH($P14,'Mène 2'!$B$5:$B$34,0),1),0),_xlfn.IFNA(INDEX('Mène 2'!$G$5:$G$34,MATCH($P14,'Mène 2'!$D$5:$D$34,0),1),0))=13,SUM(_xlfn.IFNA(INDEX('Mène 2'!$F$5:$F$34,MATCH($P14,'Mène 2'!$B$5:$B$34,0),1),0),_xlfn.IFNA(INDEX('Mène 2'!$G$5:$G$34,MATCH($P14,'Mène 2'!$D$5:$D$34,0),1),0)),0),IF(SUM(_xlfn.IFNA(INDEX('Mène 3'!$F$5:$F$34,MATCH($P14,'Mène 3'!$B$5:$B$34,0),1),0),_xlfn.IFNA(INDEX('Mène 3'!$G$5:$G$34,MATCH($P14,'Mène 3'!$D$5:$D$34,0),1),0))=13,SUM(_xlfn.IFNA(INDEX('Mène 3'!$F$5:$F$34,MATCH($P14,'Mène 3'!$B$5:$B$34,0),1),0),_xlfn.IFNA(INDEX('Mène 3'!$G$5:$G$34,MATCH($P14,'Mène 3'!$D$5:$D$34,0),1),0)),0),IF(SUM(_xlfn.IFNA(INDEX('Mène 4'!$F$5:$F$34,MATCH($P14,'Mène 4'!$B$5:$B$34,0),1),0),_xlfn.IFNA(INDEX('Mène 4'!$G$5:$G$34,MATCH($P14,'Mène 4'!$D$5:$D$34,0),1),0))=13,SUM(_xlfn.IFNA(INDEX('Mène 4'!$F$5:$F$34,MATCH($P14,'Mène 4'!$B$5:$B$34,0),1),0),_xlfn.IFNA(INDEX('Mène 4'!$G$5:$G$34,MATCH($P14,'Mène 4'!$D$5:$D$34,0),1),0)),0),) = 39,P14,"")</f>
        <v/>
      </c>
      <c r="V14" s="28" t="str">
        <f aca="true">IF(AND(Équipe!$B15&lt;&gt;0,'Mène 5'!U14&lt;&gt;""),RAND(),"")</f>
        <v/>
      </c>
      <c r="W14" s="28" t="str">
        <f aca="true">IF( AND(Équipe!$B15&lt;&gt;0,$U14&lt;&gt;""),RANK($V14,$V$2:INDIRECT("$V$"&amp;0+COUNTA($P$2:$P$61)))+MAX($S$2:$S$61),"")</f>
        <v/>
      </c>
      <c r="Y14" s="28" t="str">
        <f aca="false">IF(SUM(IF(SUM(_xlfn.IFNA(INDEX('Mène 1'!$F$5:$F$34,MATCH($P14,'Mène 1'!$B$5:$B$34,0),1),0),_xlfn.IFNA(INDEX('Mène 1'!$G$5:$G$34,MATCH($P14,'Mène 1'!$D$5:$D$34,0),1),0))=13,SUM(_xlfn.IFNA(INDEX('Mène 1'!$F$5:$F$34,MATCH($P14,'Mène 1'!$B$5:$B$34,0),1),0),_xlfn.IFNA(INDEX('Mène 1'!$G$5:$G$34,MATCH($P14,'Mène 1'!$D$5:$D$34,0),1),0)),0),IF(SUM(_xlfn.IFNA(INDEX('Mène 2'!$F$5:$F$34,MATCH($P14,'Mène 2'!$B$5:$B$34,0),1),0),_xlfn.IFNA(INDEX('Mène 2'!$G$5:$G$34,MATCH($P14,'Mène 2'!$D$5:$D$34,0),1),0))=13,SUM(_xlfn.IFNA(INDEX('Mène 2'!$F$5:$F$34,MATCH($P14,'Mène 2'!$B$5:$B$34,0),1),0),_xlfn.IFNA(INDEX('Mène 2'!$G$5:$G$34,MATCH($P14,'Mène 2'!$D$5:$D$34,0),1),0)),0),IF(SUM(_xlfn.IFNA(INDEX('Mène 3'!$F$5:$F$34,MATCH($P14,'Mène 3'!$B$5:$B$34,0),1),0),_xlfn.IFNA(INDEX('Mène 3'!$G$5:$G$34,MATCH($P14,'Mène 3'!$D$5:$D$34,0),1),0))=13,SUM(_xlfn.IFNA(INDEX('Mène 3'!$F$5:$F$34,MATCH($P14,'Mène 3'!$B$5:$B$34,0),1),0),_xlfn.IFNA(INDEX('Mène 3'!$G$5:$G$34,MATCH($P14,'Mène 3'!$D$5:$D$34,0),1),0)),0),IF(SUM(_xlfn.IFNA(INDEX('Mène 4'!$F$5:$F$34,MATCH($P14,'Mène 4'!$B$5:$B$34,0),1),0),_xlfn.IFNA(INDEX('Mène 4'!$G$5:$G$34,MATCH($P14,'Mène 4'!$D$5:$D$34,0),1),0))=13,SUM(_xlfn.IFNA(INDEX('Mène 4'!$F$5:$F$34,MATCH($P14,'Mène 4'!$B$5:$B$34,0),1),0),_xlfn.IFNA(INDEX('Mène 4'!$G$5:$G$34,MATCH($P14,'Mène 4'!$D$5:$D$34,0),1),0)),0),) = 26,P14,"")</f>
        <v/>
      </c>
      <c r="Z14" s="28" t="str">
        <f aca="true">IF(AND(Équipe!$B15&lt;&gt;0,'Mène 5'!Y14&lt;&gt;""),RAND(),"")</f>
        <v/>
      </c>
      <c r="AA14" s="28" t="str">
        <f aca="true">IF( AND(Équipe!$B15&lt;&gt;0,$Y14&lt;&gt;""),RANK($Z14,$Z$2:INDIRECT("$Z$"&amp;0+COUNTA($P$2:$P$61)))+MAX($W$2:$W$61),"")</f>
        <v/>
      </c>
      <c r="AC14" s="28" t="str">
        <f aca="false">IF(SUM(IF(SUM(_xlfn.IFNA(INDEX('Mène 1'!$F$5:$F$34,MATCH($P14,'Mène 1'!$B$5:$B$34,0),1),0),_xlfn.IFNA(INDEX('Mène 1'!$G$5:$G$34,MATCH($P14,'Mène 1'!$D$5:$D$34,0),1),0))=13,SUM(_xlfn.IFNA(INDEX('Mène 1'!$F$5:$F$34,MATCH($P14,'Mène 1'!$B$5:$B$34,0),1),0),_xlfn.IFNA(INDEX('Mène 1'!$G$5:$G$34,MATCH($P14,'Mène 1'!$D$5:$D$34,0),1),0)),0),IF(SUM(_xlfn.IFNA(INDEX('Mène 2'!$F$5:$F$34,MATCH($P14,'Mène 2'!$B$5:$B$34,0),1),0),_xlfn.IFNA(INDEX('Mène 2'!$G$5:$G$34,MATCH($P14,'Mène 2'!$D$5:$D$34,0),1),0))=13,SUM(_xlfn.IFNA(INDEX('Mène 2'!$F$5:$F$34,MATCH($P14,'Mène 2'!$B$5:$B$34,0),1),0),_xlfn.IFNA(INDEX('Mène 2'!$G$5:$G$34,MATCH($P14,'Mène 2'!$D$5:$D$34,0),1),0)),0),IF(SUM(_xlfn.IFNA(INDEX('Mène 3'!$F$5:$F$34,MATCH($P14,'Mène 3'!$B$5:$B$34,0),1),0),_xlfn.IFNA(INDEX('Mène 3'!$G$5:$G$34,MATCH($P14,'Mène 3'!$D$5:$D$34,0),1),0))=13,SUM(_xlfn.IFNA(INDEX('Mène 3'!$F$5:$F$43,MATCH($P14,'Mène 3'!$B$5:$B$34,0),1),0),_xlfn.IFNA(INDEX('Mène 3'!$G$5:$G$34,MATCH($P14,'Mène 3'!$D$5:$D$34,0),1),0)),0),IF(SUM(_xlfn.IFNA(INDEX('Mène 4'!$F$5:$F$34,MATCH($P14,'Mène 4'!$B$5:$B$34,0),1),0),_xlfn.IFNA(INDEX('Mène 4'!$G$5:$G$34,MATCH($P14,'Mène 4'!$D$5:$D$34,0),1),0))=13,SUM(_xlfn.IFNA(INDEX('Mène 4'!$F$5:$F$34,MATCH($P14,'Mène 4'!$B$5:$B$34,0),1),0),_xlfn.IFNA(INDEX('Mène 4'!$G$5:$G$34,MATCH($P14,'Mène 4'!$D$5:$D$34,0),1),0)),0),) = 13,P14,"")</f>
        <v/>
      </c>
      <c r="AD14" s="28" t="str">
        <f aca="true">IF(AND(Équipe!$B15&lt;&gt;0,'Mène 5'!AC14&lt;&gt;""),RAND(),"")</f>
        <v/>
      </c>
      <c r="AE14" s="28" t="str">
        <f aca="true">IF( AND(Équipe!$B15&lt;&gt;0,$AC14&lt;&gt;""),RANK($AD14,$AD$2:INDIRECT("$AD$"&amp;0+COUNTA($P$2:$P$61)))+MAX($AA$2:$AA$61),"")</f>
        <v/>
      </c>
      <c r="AG14" s="28" t="str">
        <f aca="false">IF(SUM(IF(SUM(_xlfn.IFNA(INDEX('Mène 1'!$F$5:$F$34,MATCH($P14,'Mène 1'!$B$5:$B$34,0),1),0),_xlfn.IFNA(INDEX('Mène 1'!$G$5:$G$34,MATCH($P14,'Mène 1'!$D$5:$D$34,0),1),0))=13,SUM(_xlfn.IFNA(INDEX('Mène 1'!$F$5:$F$34,MATCH($P14,'Mène 1'!$B$5:$B$34,0),1),0),_xlfn.IFNA(INDEX('Mène 1'!$G$5:$G$34,MATCH($P14,'Mène 1'!$D$5:$D$34,0),1),0)),0),IF(SUM(_xlfn.IFNA(INDEX('Mène 2'!$F$5:$F$34,MATCH($P14,'Mène 2'!$B$5:$B$34,0),1),0),_xlfn.IFNA(INDEX('Mène 2'!$G$5:$G$34,MATCH($P14,'Mène 2'!$D$5:$D$34,0),1),0))=13,SUM(_xlfn.IFNA(INDEX('Mène 2'!$F$5:$F$34,MATCH($P14,'Mène 2'!$B$5:$B$34,0),1),0),_xlfn.IFNA(INDEX('Mène 2'!$G$5:$G$34,MATCH($P14,'Mène 2'!$D$5:$D$34,0),1),0)),0),IF(SUM(_xlfn.IFNA(INDEX('Mène 3'!$F$5:$F$33,MATCH($P14,'Mène 3'!$B$5:$B$34,0),1),0),_xlfn.IFNA(INDEX('Mène 3'!$G$5:$G$34,MATCH($P14,'Mène 3'!$D$5:$D$34,0),1),0))=13,SUM(_xlfn.IFNA(INDEX('Mène 3'!$F$5:$F$34,MATCH($P14,'Mène 3'!$B$5:$B$34,0),1),0),_xlfn.IFNA(INDEX('Mène 3'!$G$5:$G$34,MATCH($P14,'Mène 3'!$D$5:$D$34,0),1),0)),0),IF(SUM(_xlfn.IFNA(INDEX('Mène 4'!$F$5:$F$34,MATCH($P14,'Mène 4'!$B$5:$B$34,0),1),0),_xlfn.IFNA(INDEX('Mène 4'!$G$5:$G$34,MATCH($P14,'Mène 4'!$D$5:$D$34,0),1),0))=13,SUM(_xlfn.IFNA(INDEX('Mène 4'!$F$5:$F$34,MATCH($P14,'Mène 4'!$B$5:$B$34,0),1),0),_xlfn.IFNA(INDEX('Mène 4'!$G$5:$G$34,MATCH($P14,'Mène 4'!$D$5:$D$34,0),1),0)),0),) = 0,P14,"")</f>
        <v/>
      </c>
      <c r="AH14" s="28" t="str">
        <f aca="true">IF(AND(Équipe!$B15&lt;&gt;0,'Mène 5'!AG14&lt;&gt;""),RAND(),"")</f>
        <v/>
      </c>
      <c r="AI14" s="28" t="str">
        <f aca="true">IF( AND(Équipe!$B15&lt;&gt;0,$AG14&lt;&gt;""),RANK($AH14,$AH$2:INDIRECT("$AH$"&amp;0+COUNTA($P$2:$P$61)))+MAX($AE$2:$AE$61),"")</f>
        <v/>
      </c>
    </row>
    <row r="15" customFormat="false" ht="30.6" hidden="false" customHeight="true" outlineLevel="0" collapsed="false">
      <c r="A15" s="33" t="n">
        <f aca="false">IF(ROW(A15)-4&lt;=Procédure!$K$3,ROW(A15)-4,IF(ROW(A15)-(QUOTIENT(ROW(A15)-4,Procédure!$K$3)*Procédure!$K$3)-4&lt;&gt;0,ROW(A15)-(QUOTIENT(ROW(A15)-4,Procédure!$K$3)*Procédure!$K$3)-4,ROW(A15)-(QUOTIENT(ROW(A15)-4,Procédure!$K$3)*Procédure!$K$3)-4+Procédure!$K$3))</f>
        <v>11</v>
      </c>
      <c r="B15" s="37"/>
      <c r="C15" s="38"/>
      <c r="D15" s="37"/>
      <c r="E15" s="38"/>
      <c r="F15" s="17"/>
      <c r="G15" s="17"/>
      <c r="I15" s="31" t="str">
        <f aca="false">IF(ROW(I15)&lt;=QUOTIENT(COUNTA($P$2:$P$61)-COUNTBLANK($P$2:$P$61),2)+MOD(COUNTA($P$2:$P$61)-COUNTBLANK($P$2:$P$61),2)+2,IF(ROW(I15)&lt;&gt;3,I14+2,1),"")</f>
        <v/>
      </c>
      <c r="J15" s="1" t="str">
        <f aca="false">IF(I15&lt;&gt;"",SUM(_xlfn.IFNA(INDEX($P$2:$P$61,MATCH(I15,$S$2:$S$61,0),1),0),_xlfn.IFNA(INDEX($P$2:$P$61,MATCH(I15,$W$2:$W$61,0),1),0),_xlfn.IFNA(INDEX($P$2:$P$61,MATCH(I15,$AA$2:$AA$61,0),1),0),_xlfn.IFNA(INDEX($P$2:$P$61,MATCH(I15,$AI$2:$AI$61,0),1),0),_xlfn.IFNA(INDEX($P$2:$P$61,MATCH(I15,$AE$2:$AE$61,0),1),0) ),"")</f>
        <v/>
      </c>
      <c r="K15" s="1" t="str">
        <f aca="false">_xlfn.IFNA(INDEX(Équipe!$B$3:$B$62,MATCH(J15,Équipe!$A$3:$A$62,0),1),"")</f>
        <v/>
      </c>
      <c r="L15" s="1" t="str">
        <f aca="false">IF(
      AND (N15&lt;&gt;"", SUM(_xlfn.IFNA(INDEX($P$2:$P$61,MATCH(N15,$S$2:$S$61,0),1),0),_xlfn.IFNA(INDEX($P$2:$P$61,MATCH(N15,$W$2:$W$61,0),1),0),_xlfn.IFNA(INDEX($P$2:$P$61,MATCH(N15,$AA$2:$AA$61,0),1),0),_xlfn.IFNA(INDEX($P$2:$P$61,MATCH(N15,$AE$2:$AE$61,0),1),0), _xlfn.IFNA(INDEX($P$2:$P$61,MATCH(N15,$AI$2:$AI$61,0),1),0))&lt;&gt;0),
SUM(_xlfn.IFNA(INDEX($P$2:$P$61,MATCH(N15,$S$2:$S$61,0),1),0),_xlfn.IFNA(INDEX($P$2:$P$61,MATCH(N15,$W$2:$W$61,0),1),0),_xlfn.IFNA(INDEX($P$2:$P$61,MATCH(N15,$AA$2:$AA$61,0),1),0),_xlfn.IFNA(INDEX($P$2:$P$61,MATCH(N15,$AE$2:$AE$61,0),1),0), _xlfn.IFNA(INDEX($P$2:$P$61,MATCH(N15,$AI$2:$AI$61,0),1),0)),
"")</f>
        <v/>
      </c>
      <c r="M15" s="1" t="str">
        <f aca="false">_xlfn.IFNA(INDEX(Équipe!$B$3:$B$62,MATCH(L15,Équipe!$A$3:$A$62,0),1),"")</f>
        <v/>
      </c>
      <c r="N15" s="31" t="str">
        <f aca="false">IF(ROW(N15)&lt;=QUOTIENT(COUNTA($P$2:$P$61)-COUNTBLANK($P$2:$P$61),2)+MOD(COUNTA($P$2:$P$61)-COUNTBLANK($P$2:$P$61),2)+2,I15+1,"")</f>
        <v/>
      </c>
      <c r="P15" s="28" t="str">
        <f aca="false">IF(Équipe!$B16&lt;&gt;0,Équipe!$A16,"")</f>
        <v/>
      </c>
      <c r="Q15" s="28" t="str">
        <f aca="false">IF(AND(SUM(_xlfn.IFNA(INDEX('Mène 1'!$F$5:$F$34,MATCH($P15,'Mène 1'!$B$5:$B$34,0),1),0) , _xlfn.IFNA(INDEX('Mène 1'!$G$5:$G$34,MATCH($P15,'Mène 1'!$D$5:$D$34,0),1),0))=13,SUM(_xlfn.IFNA(INDEX('Mène 2'!$F$5:$F$34,MATCH($P15,'Mène 2'!$B$5:$B$34,0),1),0) , _xlfn.IFNA(INDEX('Mène 2'!$G$5:$G$34,MATCH($P15,'Mène 2'!$D$5:$D$34,0),1),0))=13, SUM(_xlfn.IFNA(INDEX('Mène 3'!$F$5:$F$34,MATCH($P15,'Mène 3'!$B$5:$B$34,0),1),0) , _xlfn.IFNA(INDEX('Mène 3'!$G$5:$G$34,MATCH($P15,'Mène 3'!$D$5:$D$34,0),1),0))=13, SUM(_xlfn.IFNA(INDEX('Mène 4'!$F$5:$F$34,MATCH($P15,'Mène 4'!$B$5:$B$34,0),1),0) , _xlfn.IFNA(INDEX('Mène 4'!$G$5:$G$34,MATCH($P15,'Mène 4'!$D$5:$D$34,0),1),0))=13),$P15,"")</f>
        <v/>
      </c>
      <c r="R15" s="28" t="str">
        <f aca="true">IF(AND(Équipe!$B16&lt;&gt;0,'Mène 5'!Q15&lt;&gt;""),RAND(),"")</f>
        <v/>
      </c>
      <c r="S15" s="28" t="str">
        <f aca="true">IF(AND(Équipe!$B16&lt;&gt;0,$Q15&lt;&gt;""),RANK($R15,$R$2:INDIRECT("$R$"&amp;0+COUNTA($P$2:$P$61))),"")</f>
        <v/>
      </c>
      <c r="U15" s="28" t="str">
        <f aca="false">IF(SUM(IF(SUM(_xlfn.IFNA(INDEX('Mène 1'!$F$5:$F$34,MATCH($P15,'Mène 1'!$B$5:$B$34,0),1),0),_xlfn.IFNA(INDEX('Mène 1'!$G$5:$G$34,MATCH($P15,'Mène 1'!$D$5:$D$34,0),1),0))=13,SUM(_xlfn.IFNA(INDEX('Mène 1'!$F$5:$F$34,MATCH($P15,'Mène 1'!$B$5:$B$34,0),1),0),_xlfn.IFNA(INDEX('Mène 1'!$G$5:$G$34,MATCH($P15,'Mène 1'!$D$5:$D$34,0),1),0)),0),IF(SUM(_xlfn.IFNA(INDEX('Mène 2'!$F$5:$F$34,MATCH($P15,'Mène 2'!$B$5:$B$34,0),1),0),_xlfn.IFNA(INDEX('Mène 2'!$G$5:$G$34,MATCH($P15,'Mène 2'!$D$5:$D$34,0),1),0))=13,SUM(_xlfn.IFNA(INDEX('Mène 2'!$F$5:$F$34,MATCH($P15,'Mène 2'!$B$5:$B$34,0),1),0),_xlfn.IFNA(INDEX('Mène 2'!$G$5:$G$34,MATCH($P15,'Mène 2'!$D$5:$D$34,0),1),0)),0),IF(SUM(_xlfn.IFNA(INDEX('Mène 3'!$F$5:$F$34,MATCH($P15,'Mène 3'!$B$5:$B$34,0),1),0),_xlfn.IFNA(INDEX('Mène 3'!$G$5:$G$34,MATCH($P15,'Mène 3'!$D$5:$D$34,0),1),0))=13,SUM(_xlfn.IFNA(INDEX('Mène 3'!$F$5:$F$34,MATCH($P15,'Mène 3'!$B$5:$B$34,0),1),0),_xlfn.IFNA(INDEX('Mène 3'!$G$5:$G$34,MATCH($P15,'Mène 3'!$D$5:$D$34,0),1),0)),0),IF(SUM(_xlfn.IFNA(INDEX('Mène 4'!$F$5:$F$34,MATCH($P15,'Mène 4'!$B$5:$B$34,0),1),0),_xlfn.IFNA(INDEX('Mène 4'!$G$5:$G$34,MATCH($P15,'Mène 4'!$D$5:$D$34,0),1),0))=13,SUM(_xlfn.IFNA(INDEX('Mène 4'!$F$5:$F$34,MATCH($P15,'Mène 4'!$B$5:$B$34,0),1),0),_xlfn.IFNA(INDEX('Mène 4'!$G$5:$G$34,MATCH($P15,'Mène 4'!$D$5:$D$34,0),1),0)),0),) = 39,P15,"")</f>
        <v/>
      </c>
      <c r="V15" s="28" t="str">
        <f aca="true">IF(AND(Équipe!$B16&lt;&gt;0,'Mène 5'!U15&lt;&gt;""),RAND(),"")</f>
        <v/>
      </c>
      <c r="W15" s="28" t="str">
        <f aca="true">IF( AND(Équipe!$B16&lt;&gt;0,$U15&lt;&gt;""),RANK($V15,$V$2:INDIRECT("$V$"&amp;0+COUNTA($P$2:$P$61)))+MAX($S$2:$S$61),"")</f>
        <v/>
      </c>
      <c r="Y15" s="28" t="str">
        <f aca="false">IF(SUM(IF(SUM(_xlfn.IFNA(INDEX('Mène 1'!$F$5:$F$34,MATCH($P15,'Mène 1'!$B$5:$B$34,0),1),0),_xlfn.IFNA(INDEX('Mène 1'!$G$5:$G$34,MATCH($P15,'Mène 1'!$D$5:$D$34,0),1),0))=13,SUM(_xlfn.IFNA(INDEX('Mène 1'!$F$5:$F$34,MATCH($P15,'Mène 1'!$B$5:$B$34,0),1),0),_xlfn.IFNA(INDEX('Mène 1'!$G$5:$G$34,MATCH($P15,'Mène 1'!$D$5:$D$34,0),1),0)),0),IF(SUM(_xlfn.IFNA(INDEX('Mène 2'!$F$5:$F$34,MATCH($P15,'Mène 2'!$B$5:$B$34,0),1),0),_xlfn.IFNA(INDEX('Mène 2'!$G$5:$G$34,MATCH($P15,'Mène 2'!$D$5:$D$34,0),1),0))=13,SUM(_xlfn.IFNA(INDEX('Mène 2'!$F$5:$F$34,MATCH($P15,'Mène 2'!$B$5:$B$34,0),1),0),_xlfn.IFNA(INDEX('Mène 2'!$G$5:$G$34,MATCH($P15,'Mène 2'!$D$5:$D$34,0),1),0)),0),IF(SUM(_xlfn.IFNA(INDEX('Mène 3'!$F$5:$F$34,MATCH($P15,'Mène 3'!$B$5:$B$34,0),1),0),_xlfn.IFNA(INDEX('Mène 3'!$G$5:$G$34,MATCH($P15,'Mène 3'!$D$5:$D$34,0),1),0))=13,SUM(_xlfn.IFNA(INDEX('Mène 3'!$F$5:$F$34,MATCH($P15,'Mène 3'!$B$5:$B$34,0),1),0),_xlfn.IFNA(INDEX('Mène 3'!$G$5:$G$34,MATCH($P15,'Mène 3'!$D$5:$D$34,0),1),0)),0),IF(SUM(_xlfn.IFNA(INDEX('Mène 4'!$F$5:$F$34,MATCH($P15,'Mène 4'!$B$5:$B$34,0),1),0),_xlfn.IFNA(INDEX('Mène 4'!$G$5:$G$34,MATCH($P15,'Mène 4'!$D$5:$D$34,0),1),0))=13,SUM(_xlfn.IFNA(INDEX('Mène 4'!$F$5:$F$34,MATCH($P15,'Mène 4'!$B$5:$B$34,0),1),0),_xlfn.IFNA(INDEX('Mène 4'!$G$5:$G$34,MATCH($P15,'Mène 4'!$D$5:$D$34,0),1),0)),0),) = 26,P15,"")</f>
        <v/>
      </c>
      <c r="Z15" s="28" t="str">
        <f aca="true">IF(AND(Équipe!$B16&lt;&gt;0,'Mène 5'!Y15&lt;&gt;""),RAND(),"")</f>
        <v/>
      </c>
      <c r="AA15" s="28" t="str">
        <f aca="true">IF( AND(Équipe!$B16&lt;&gt;0,$Y15&lt;&gt;""),RANK($Z15,$Z$2:INDIRECT("$Z$"&amp;0+COUNTA($P$2:$P$61)))+MAX($W$2:$W$61),"")</f>
        <v/>
      </c>
      <c r="AC15" s="28" t="str">
        <f aca="false">IF(SUM(IF(SUM(_xlfn.IFNA(INDEX('Mène 1'!$F$5:$F$34,MATCH($P15,'Mène 1'!$B$5:$B$34,0),1),0),_xlfn.IFNA(INDEX('Mène 1'!$G$5:$G$34,MATCH($P15,'Mène 1'!$D$5:$D$34,0),1),0))=13,SUM(_xlfn.IFNA(INDEX('Mène 1'!$F$5:$F$34,MATCH($P15,'Mène 1'!$B$5:$B$34,0),1),0),_xlfn.IFNA(INDEX('Mène 1'!$G$5:$G$34,MATCH($P15,'Mène 1'!$D$5:$D$34,0),1),0)),0),IF(SUM(_xlfn.IFNA(INDEX('Mène 2'!$F$5:$F$34,MATCH($P15,'Mène 2'!$B$5:$B$34,0),1),0),_xlfn.IFNA(INDEX('Mène 2'!$G$5:$G$34,MATCH($P15,'Mène 2'!$D$5:$D$34,0),1),0))=13,SUM(_xlfn.IFNA(INDEX('Mène 2'!$F$5:$F$34,MATCH($P15,'Mène 2'!$B$5:$B$34,0),1),0),_xlfn.IFNA(INDEX('Mène 2'!$G$5:$G$34,MATCH($P15,'Mène 2'!$D$5:$D$34,0),1),0)),0),IF(SUM(_xlfn.IFNA(INDEX('Mène 3'!$F$5:$F$34,MATCH($P15,'Mène 3'!$B$5:$B$34,0),1),0),_xlfn.IFNA(INDEX('Mène 3'!$G$5:$G$34,MATCH($P15,'Mène 3'!$D$5:$D$34,0),1),0))=13,SUM(_xlfn.IFNA(INDEX('Mène 3'!$F$5:$F$43,MATCH($P15,'Mène 3'!$B$5:$B$34,0),1),0),_xlfn.IFNA(INDEX('Mène 3'!$G$5:$G$34,MATCH($P15,'Mène 3'!$D$5:$D$34,0),1),0)),0),IF(SUM(_xlfn.IFNA(INDEX('Mène 4'!$F$5:$F$34,MATCH($P15,'Mène 4'!$B$5:$B$34,0),1),0),_xlfn.IFNA(INDEX('Mène 4'!$G$5:$G$34,MATCH($P15,'Mène 4'!$D$5:$D$34,0),1),0))=13,SUM(_xlfn.IFNA(INDEX('Mène 4'!$F$5:$F$34,MATCH($P15,'Mène 4'!$B$5:$B$34,0),1),0),_xlfn.IFNA(INDEX('Mène 4'!$G$5:$G$34,MATCH($P15,'Mène 4'!$D$5:$D$34,0),1),0)),0),) = 13,P15,"")</f>
        <v/>
      </c>
      <c r="AD15" s="28" t="str">
        <f aca="true">IF(AND(Équipe!$B16&lt;&gt;0,'Mène 5'!AC15&lt;&gt;""),RAND(),"")</f>
        <v/>
      </c>
      <c r="AE15" s="28" t="str">
        <f aca="true">IF( AND(Équipe!$B16&lt;&gt;0,$AC15&lt;&gt;""),RANK($AD15,$AD$2:INDIRECT("$AD$"&amp;0+COUNTA($P$2:$P$61)))+MAX($AA$2:$AA$61),"")</f>
        <v/>
      </c>
      <c r="AG15" s="28" t="str">
        <f aca="false">IF(SUM(IF(SUM(_xlfn.IFNA(INDEX('Mène 1'!$F$5:$F$34,MATCH($P15,'Mène 1'!$B$5:$B$34,0),1),0),_xlfn.IFNA(INDEX('Mène 1'!$G$5:$G$34,MATCH($P15,'Mène 1'!$D$5:$D$34,0),1),0))=13,SUM(_xlfn.IFNA(INDEX('Mène 1'!$F$5:$F$34,MATCH($P15,'Mène 1'!$B$5:$B$34,0),1),0),_xlfn.IFNA(INDEX('Mène 1'!$G$5:$G$34,MATCH($P15,'Mène 1'!$D$5:$D$34,0),1),0)),0),IF(SUM(_xlfn.IFNA(INDEX('Mène 2'!$F$5:$F$34,MATCH($P15,'Mène 2'!$B$5:$B$34,0),1),0),_xlfn.IFNA(INDEX('Mène 2'!$G$5:$G$34,MATCH($P15,'Mène 2'!$D$5:$D$34,0),1),0))=13,SUM(_xlfn.IFNA(INDEX('Mène 2'!$F$5:$F$34,MATCH($P15,'Mène 2'!$B$5:$B$34,0),1),0),_xlfn.IFNA(INDEX('Mène 2'!$G$5:$G$34,MATCH($P15,'Mène 2'!$D$5:$D$34,0),1),0)),0),IF(SUM(_xlfn.IFNA(INDEX('Mène 3'!$F$5:$F$33,MATCH($P15,'Mène 3'!$B$5:$B$34,0),1),0),_xlfn.IFNA(INDEX('Mène 3'!$G$5:$G$34,MATCH($P15,'Mène 3'!$D$5:$D$34,0),1),0))=13,SUM(_xlfn.IFNA(INDEX('Mène 3'!$F$5:$F$34,MATCH($P15,'Mène 3'!$B$5:$B$34,0),1),0),_xlfn.IFNA(INDEX('Mène 3'!$G$5:$G$34,MATCH($P15,'Mène 3'!$D$5:$D$34,0),1),0)),0),IF(SUM(_xlfn.IFNA(INDEX('Mène 4'!$F$5:$F$34,MATCH($P15,'Mène 4'!$B$5:$B$34,0),1),0),_xlfn.IFNA(INDEX('Mène 4'!$G$5:$G$34,MATCH($P15,'Mène 4'!$D$5:$D$34,0),1),0))=13,SUM(_xlfn.IFNA(INDEX('Mène 4'!$F$5:$F$34,MATCH($P15,'Mène 4'!$B$5:$B$34,0),1),0),_xlfn.IFNA(INDEX('Mène 4'!$G$5:$G$34,MATCH($P15,'Mène 4'!$D$5:$D$34,0),1),0)),0),) = 0,P15,"")</f>
        <v/>
      </c>
      <c r="AH15" s="28" t="str">
        <f aca="true">IF(AND(Équipe!$B16&lt;&gt;0,'Mène 5'!AG15&lt;&gt;""),RAND(),"")</f>
        <v/>
      </c>
      <c r="AI15" s="28" t="str">
        <f aca="true">IF( AND(Équipe!$B16&lt;&gt;0,$AG15&lt;&gt;""),RANK($AH15,$AH$2:INDIRECT("$AH$"&amp;0+COUNTA($P$2:$P$61)))+MAX($AE$2:$AE$61),"")</f>
        <v/>
      </c>
    </row>
    <row r="16" customFormat="false" ht="30.6" hidden="false" customHeight="true" outlineLevel="0" collapsed="false">
      <c r="A16" s="33" t="n">
        <f aca="false">IF(ROW(A16)-4&lt;=Procédure!$K$3,ROW(A16)-4,IF(ROW(A16)-(QUOTIENT(ROW(A16)-4,Procédure!$K$3)*Procédure!$K$3)-4&lt;&gt;0,ROW(A16)-(QUOTIENT(ROW(A16)-4,Procédure!$K$3)*Procédure!$K$3)-4,ROW(A16)-(QUOTIENT(ROW(A16)-4,Procédure!$K$3)*Procédure!$K$3)-4+Procédure!$K$3))</f>
        <v>12</v>
      </c>
      <c r="B16" s="37"/>
      <c r="C16" s="38"/>
      <c r="D16" s="37"/>
      <c r="E16" s="38"/>
      <c r="F16" s="17"/>
      <c r="G16" s="17"/>
      <c r="I16" s="31" t="str">
        <f aca="false">IF(ROW(I16)&lt;=QUOTIENT(COUNTA($P$2:$P$61)-COUNTBLANK($P$2:$P$61),2)+MOD(COUNTA($P$2:$P$61)-COUNTBLANK($P$2:$P$61),2)+2,IF(ROW(I16)&lt;&gt;3,I15+2,1),"")</f>
        <v/>
      </c>
      <c r="J16" s="1" t="str">
        <f aca="false">IF(I16&lt;&gt;"",SUM(_xlfn.IFNA(INDEX($P$2:$P$61,MATCH(I16,$S$2:$S$61,0),1),0),_xlfn.IFNA(INDEX($P$2:$P$61,MATCH(I16,$W$2:$W$61,0),1),0),_xlfn.IFNA(INDEX($P$2:$P$61,MATCH(I16,$AA$2:$AA$61,0),1),0),_xlfn.IFNA(INDEX($P$2:$P$61,MATCH(I16,$AI$2:$AI$61,0),1),0),_xlfn.IFNA(INDEX($P$2:$P$61,MATCH(I16,$AE$2:$AE$61,0),1),0) ),"")</f>
        <v/>
      </c>
      <c r="K16" s="1" t="str">
        <f aca="false">_xlfn.IFNA(INDEX(Équipe!$B$3:$B$62,MATCH(J16,Équipe!$A$3:$A$62,0),1),"")</f>
        <v/>
      </c>
      <c r="L16" s="1" t="str">
        <f aca="false">IF(
      AND (N16&lt;&gt;"", SUM(_xlfn.IFNA(INDEX($P$2:$P$61,MATCH(N16,$S$2:$S$61,0),1),0),_xlfn.IFNA(INDEX($P$2:$P$61,MATCH(N16,$W$2:$W$61,0),1),0),_xlfn.IFNA(INDEX($P$2:$P$61,MATCH(N16,$AA$2:$AA$61,0),1),0),_xlfn.IFNA(INDEX($P$2:$P$61,MATCH(N16,$AE$2:$AE$61,0),1),0), _xlfn.IFNA(INDEX($P$2:$P$61,MATCH(N16,$AI$2:$AI$61,0),1),0))&lt;&gt;0),
SUM(_xlfn.IFNA(INDEX($P$2:$P$61,MATCH(N16,$S$2:$S$61,0),1),0),_xlfn.IFNA(INDEX($P$2:$P$61,MATCH(N16,$W$2:$W$61,0),1),0),_xlfn.IFNA(INDEX($P$2:$P$61,MATCH(N16,$AA$2:$AA$61,0),1),0),_xlfn.IFNA(INDEX($P$2:$P$61,MATCH(N16,$AE$2:$AE$61,0),1),0), _xlfn.IFNA(INDEX($P$2:$P$61,MATCH(N16,$AI$2:$AI$61,0),1),0)),
"")</f>
        <v/>
      </c>
      <c r="M16" s="1" t="str">
        <f aca="false">_xlfn.IFNA(INDEX(Équipe!$B$3:$B$62,MATCH(L16,Équipe!$A$3:$A$62,0),1),"")</f>
        <v/>
      </c>
      <c r="N16" s="31" t="str">
        <f aca="false">IF(ROW(N16)&lt;=QUOTIENT(COUNTA($P$2:$P$61)-COUNTBLANK($P$2:$P$61),2)+MOD(COUNTA($P$2:$P$61)-COUNTBLANK($P$2:$P$61),2)+2,I16+1,"")</f>
        <v/>
      </c>
      <c r="P16" s="28" t="str">
        <f aca="false">IF(Équipe!$B17&lt;&gt;0,Équipe!$A17,"")</f>
        <v/>
      </c>
      <c r="Q16" s="28" t="str">
        <f aca="false">IF(AND(SUM(_xlfn.IFNA(INDEX('Mène 1'!$F$5:$F$34,MATCH($P16,'Mène 1'!$B$5:$B$34,0),1),0) , _xlfn.IFNA(INDEX('Mène 1'!$G$5:$G$34,MATCH($P16,'Mène 1'!$D$5:$D$34,0),1),0))=13,SUM(_xlfn.IFNA(INDEX('Mène 2'!$F$5:$F$34,MATCH($P16,'Mène 2'!$B$5:$B$34,0),1),0) , _xlfn.IFNA(INDEX('Mène 2'!$G$5:$G$34,MATCH($P16,'Mène 2'!$D$5:$D$34,0),1),0))=13, SUM(_xlfn.IFNA(INDEX('Mène 3'!$F$5:$F$34,MATCH($P16,'Mène 3'!$B$5:$B$34,0),1),0) , _xlfn.IFNA(INDEX('Mène 3'!$G$5:$G$34,MATCH($P16,'Mène 3'!$D$5:$D$34,0),1),0))=13, SUM(_xlfn.IFNA(INDEX('Mène 4'!$F$5:$F$34,MATCH($P16,'Mène 4'!$B$5:$B$34,0),1),0) , _xlfn.IFNA(INDEX('Mène 4'!$G$5:$G$34,MATCH($P16,'Mène 4'!$D$5:$D$34,0),1),0))=13),$P16,"")</f>
        <v/>
      </c>
      <c r="R16" s="28" t="str">
        <f aca="true">IF(AND(Équipe!$B17&lt;&gt;0,'Mène 5'!Q16&lt;&gt;""),RAND(),"")</f>
        <v/>
      </c>
      <c r="S16" s="28" t="str">
        <f aca="true">IF(AND(Équipe!$B17&lt;&gt;0,$Q16&lt;&gt;""),RANK($R16,$R$2:INDIRECT("$R$"&amp;0+COUNTA($P$2:$P$61))),"")</f>
        <v/>
      </c>
      <c r="U16" s="28" t="str">
        <f aca="false">IF(SUM(IF(SUM(_xlfn.IFNA(INDEX('Mène 1'!$F$5:$F$34,MATCH($P16,'Mène 1'!$B$5:$B$34,0),1),0),_xlfn.IFNA(INDEX('Mène 1'!$G$5:$G$34,MATCH($P16,'Mène 1'!$D$5:$D$34,0),1),0))=13,SUM(_xlfn.IFNA(INDEX('Mène 1'!$F$5:$F$34,MATCH($P16,'Mène 1'!$B$5:$B$34,0),1),0),_xlfn.IFNA(INDEX('Mène 1'!$G$5:$G$34,MATCH($P16,'Mène 1'!$D$5:$D$34,0),1),0)),0),IF(SUM(_xlfn.IFNA(INDEX('Mène 2'!$F$5:$F$34,MATCH($P16,'Mène 2'!$B$5:$B$34,0),1),0),_xlfn.IFNA(INDEX('Mène 2'!$G$5:$G$34,MATCH($P16,'Mène 2'!$D$5:$D$34,0),1),0))=13,SUM(_xlfn.IFNA(INDEX('Mène 2'!$F$5:$F$34,MATCH($P16,'Mène 2'!$B$5:$B$34,0),1),0),_xlfn.IFNA(INDEX('Mène 2'!$G$5:$G$34,MATCH($P16,'Mène 2'!$D$5:$D$34,0),1),0)),0),IF(SUM(_xlfn.IFNA(INDEX('Mène 3'!$F$5:$F$34,MATCH($P16,'Mène 3'!$B$5:$B$34,0),1),0),_xlfn.IFNA(INDEX('Mène 3'!$G$5:$G$34,MATCH($P16,'Mène 3'!$D$5:$D$34,0),1),0))=13,SUM(_xlfn.IFNA(INDEX('Mène 3'!$F$5:$F$34,MATCH($P16,'Mène 3'!$B$5:$B$34,0),1),0),_xlfn.IFNA(INDEX('Mène 3'!$G$5:$G$34,MATCH($P16,'Mène 3'!$D$5:$D$34,0),1),0)),0),IF(SUM(_xlfn.IFNA(INDEX('Mène 4'!$F$5:$F$34,MATCH($P16,'Mène 4'!$B$5:$B$34,0),1),0),_xlfn.IFNA(INDEX('Mène 4'!$G$5:$G$34,MATCH($P16,'Mène 4'!$D$5:$D$34,0),1),0))=13,SUM(_xlfn.IFNA(INDEX('Mène 4'!$F$5:$F$34,MATCH($P16,'Mène 4'!$B$5:$B$34,0),1),0),_xlfn.IFNA(INDEX('Mène 4'!$G$5:$G$34,MATCH($P16,'Mène 4'!$D$5:$D$34,0),1),0)),0),) = 39,P16,"")</f>
        <v/>
      </c>
      <c r="V16" s="28" t="str">
        <f aca="true">IF(AND(Équipe!$B17&lt;&gt;0,'Mène 5'!U16&lt;&gt;""),RAND(),"")</f>
        <v/>
      </c>
      <c r="W16" s="28" t="str">
        <f aca="true">IF( AND(Équipe!$B17&lt;&gt;0,$U16&lt;&gt;""),RANK($V16,$V$2:INDIRECT("$V$"&amp;0+COUNTA($P$2:$P$61)))+MAX($S$2:$S$61),"")</f>
        <v/>
      </c>
      <c r="Y16" s="28" t="str">
        <f aca="false">IF(SUM(IF(SUM(_xlfn.IFNA(INDEX('Mène 1'!$F$5:$F$34,MATCH($P16,'Mène 1'!$B$5:$B$34,0),1),0),_xlfn.IFNA(INDEX('Mène 1'!$G$5:$G$34,MATCH($P16,'Mène 1'!$D$5:$D$34,0),1),0))=13,SUM(_xlfn.IFNA(INDEX('Mène 1'!$F$5:$F$34,MATCH($P16,'Mène 1'!$B$5:$B$34,0),1),0),_xlfn.IFNA(INDEX('Mène 1'!$G$5:$G$34,MATCH($P16,'Mène 1'!$D$5:$D$34,0),1),0)),0),IF(SUM(_xlfn.IFNA(INDEX('Mène 2'!$F$5:$F$34,MATCH($P16,'Mène 2'!$B$5:$B$34,0),1),0),_xlfn.IFNA(INDEX('Mène 2'!$G$5:$G$34,MATCH($P16,'Mène 2'!$D$5:$D$34,0),1),0))=13,SUM(_xlfn.IFNA(INDEX('Mène 2'!$F$5:$F$34,MATCH($P16,'Mène 2'!$B$5:$B$34,0),1),0),_xlfn.IFNA(INDEX('Mène 2'!$G$5:$G$34,MATCH($P16,'Mène 2'!$D$5:$D$34,0),1),0)),0),IF(SUM(_xlfn.IFNA(INDEX('Mène 3'!$F$5:$F$34,MATCH($P16,'Mène 3'!$B$5:$B$34,0),1),0),_xlfn.IFNA(INDEX('Mène 3'!$G$5:$G$34,MATCH($P16,'Mène 3'!$D$5:$D$34,0),1),0))=13,SUM(_xlfn.IFNA(INDEX('Mène 3'!$F$5:$F$34,MATCH($P16,'Mène 3'!$B$5:$B$34,0),1),0),_xlfn.IFNA(INDEX('Mène 3'!$G$5:$G$34,MATCH($P16,'Mène 3'!$D$5:$D$34,0),1),0)),0),IF(SUM(_xlfn.IFNA(INDEX('Mène 4'!$F$5:$F$34,MATCH($P16,'Mène 4'!$B$5:$B$34,0),1),0),_xlfn.IFNA(INDEX('Mène 4'!$G$5:$G$34,MATCH($P16,'Mène 4'!$D$5:$D$34,0),1),0))=13,SUM(_xlfn.IFNA(INDEX('Mène 4'!$F$5:$F$34,MATCH($P16,'Mène 4'!$B$5:$B$34,0),1),0),_xlfn.IFNA(INDEX('Mène 4'!$G$5:$G$34,MATCH($P16,'Mène 4'!$D$5:$D$34,0),1),0)),0),) = 26,P16,"")</f>
        <v/>
      </c>
      <c r="Z16" s="28" t="str">
        <f aca="true">IF(AND(Équipe!$B17&lt;&gt;0,'Mène 5'!Y16&lt;&gt;""),RAND(),"")</f>
        <v/>
      </c>
      <c r="AA16" s="28" t="str">
        <f aca="true">IF( AND(Équipe!$B17&lt;&gt;0,$Y16&lt;&gt;""),RANK($Z16,$Z$2:INDIRECT("$Z$"&amp;0+COUNTA($P$2:$P$61)))+MAX($W$2:$W$61),"")</f>
        <v/>
      </c>
      <c r="AC16" s="28" t="str">
        <f aca="false">IF(SUM(IF(SUM(_xlfn.IFNA(INDEX('Mène 1'!$F$5:$F$34,MATCH($P16,'Mène 1'!$B$5:$B$34,0),1),0),_xlfn.IFNA(INDEX('Mène 1'!$G$5:$G$34,MATCH($P16,'Mène 1'!$D$5:$D$34,0),1),0))=13,SUM(_xlfn.IFNA(INDEX('Mène 1'!$F$5:$F$34,MATCH($P16,'Mène 1'!$B$5:$B$34,0),1),0),_xlfn.IFNA(INDEX('Mène 1'!$G$5:$G$34,MATCH($P16,'Mène 1'!$D$5:$D$34,0),1),0)),0),IF(SUM(_xlfn.IFNA(INDEX('Mène 2'!$F$5:$F$34,MATCH($P16,'Mène 2'!$B$5:$B$34,0),1),0),_xlfn.IFNA(INDEX('Mène 2'!$G$5:$G$34,MATCH($P16,'Mène 2'!$D$5:$D$34,0),1),0))=13,SUM(_xlfn.IFNA(INDEX('Mène 2'!$F$5:$F$34,MATCH($P16,'Mène 2'!$B$5:$B$34,0),1),0),_xlfn.IFNA(INDEX('Mène 2'!$G$5:$G$34,MATCH($P16,'Mène 2'!$D$5:$D$34,0),1),0)),0),IF(SUM(_xlfn.IFNA(INDEX('Mène 3'!$F$5:$F$34,MATCH($P16,'Mène 3'!$B$5:$B$34,0),1),0),_xlfn.IFNA(INDEX('Mène 3'!$G$5:$G$34,MATCH($P16,'Mène 3'!$D$5:$D$34,0),1),0))=13,SUM(_xlfn.IFNA(INDEX('Mène 3'!$F$5:$F$43,MATCH($P16,'Mène 3'!$B$5:$B$34,0),1),0),_xlfn.IFNA(INDEX('Mène 3'!$G$5:$G$34,MATCH($P16,'Mène 3'!$D$5:$D$34,0),1),0)),0),IF(SUM(_xlfn.IFNA(INDEX('Mène 4'!$F$5:$F$34,MATCH($P16,'Mène 4'!$B$5:$B$34,0),1),0),_xlfn.IFNA(INDEX('Mène 4'!$G$5:$G$34,MATCH($P16,'Mène 4'!$D$5:$D$34,0),1),0))=13,SUM(_xlfn.IFNA(INDEX('Mène 4'!$F$5:$F$34,MATCH($P16,'Mène 4'!$B$5:$B$34,0),1),0),_xlfn.IFNA(INDEX('Mène 4'!$G$5:$G$34,MATCH($P16,'Mène 4'!$D$5:$D$34,0),1),0)),0),) = 13,P16,"")</f>
        <v/>
      </c>
      <c r="AD16" s="28" t="str">
        <f aca="true">IF(AND(Équipe!$B17&lt;&gt;0,'Mène 5'!AC16&lt;&gt;""),RAND(),"")</f>
        <v/>
      </c>
      <c r="AE16" s="28" t="str">
        <f aca="true">IF( AND(Équipe!$B17&lt;&gt;0,$AC16&lt;&gt;""),RANK($AD16,$AD$2:INDIRECT("$AD$"&amp;0+COUNTA($P$2:$P$61)))+MAX($AA$2:$AA$61),"")</f>
        <v/>
      </c>
      <c r="AG16" s="28" t="str">
        <f aca="false">IF(SUM(IF(SUM(_xlfn.IFNA(INDEX('Mène 1'!$F$5:$F$34,MATCH($P16,'Mène 1'!$B$5:$B$34,0),1),0),_xlfn.IFNA(INDEX('Mène 1'!$G$5:$G$34,MATCH($P16,'Mène 1'!$D$5:$D$34,0),1),0))=13,SUM(_xlfn.IFNA(INDEX('Mène 1'!$F$5:$F$34,MATCH($P16,'Mène 1'!$B$5:$B$34,0),1),0),_xlfn.IFNA(INDEX('Mène 1'!$G$5:$G$34,MATCH($P16,'Mène 1'!$D$5:$D$34,0),1),0)),0),IF(SUM(_xlfn.IFNA(INDEX('Mène 2'!$F$5:$F$34,MATCH($P16,'Mène 2'!$B$5:$B$34,0),1),0),_xlfn.IFNA(INDEX('Mène 2'!$G$5:$G$34,MATCH($P16,'Mène 2'!$D$5:$D$34,0),1),0))=13,SUM(_xlfn.IFNA(INDEX('Mène 2'!$F$5:$F$34,MATCH($P16,'Mène 2'!$B$5:$B$34,0),1),0),_xlfn.IFNA(INDEX('Mène 2'!$G$5:$G$34,MATCH($P16,'Mène 2'!$D$5:$D$34,0),1),0)),0),IF(SUM(_xlfn.IFNA(INDEX('Mène 3'!$F$5:$F$33,MATCH($P16,'Mène 3'!$B$5:$B$34,0),1),0),_xlfn.IFNA(INDEX('Mène 3'!$G$5:$G$34,MATCH($P16,'Mène 3'!$D$5:$D$34,0),1),0))=13,SUM(_xlfn.IFNA(INDEX('Mène 3'!$F$5:$F$34,MATCH($P16,'Mène 3'!$B$5:$B$34,0),1),0),_xlfn.IFNA(INDEX('Mène 3'!$G$5:$G$34,MATCH($P16,'Mène 3'!$D$5:$D$34,0),1),0)),0),IF(SUM(_xlfn.IFNA(INDEX('Mène 4'!$F$5:$F$34,MATCH($P16,'Mène 4'!$B$5:$B$34,0),1),0),_xlfn.IFNA(INDEX('Mène 4'!$G$5:$G$34,MATCH($P16,'Mène 4'!$D$5:$D$34,0),1),0))=13,SUM(_xlfn.IFNA(INDEX('Mène 4'!$F$5:$F$34,MATCH($P16,'Mène 4'!$B$5:$B$34,0),1),0),_xlfn.IFNA(INDEX('Mène 4'!$G$5:$G$34,MATCH($P16,'Mène 4'!$D$5:$D$34,0),1),0)),0),) = 0,P16,"")</f>
        <v/>
      </c>
      <c r="AH16" s="28" t="str">
        <f aca="true">IF(AND(Équipe!$B17&lt;&gt;0,'Mène 5'!AG16&lt;&gt;""),RAND(),"")</f>
        <v/>
      </c>
      <c r="AI16" s="28" t="str">
        <f aca="true">IF( AND(Équipe!$B17&lt;&gt;0,$AG16&lt;&gt;""),RANK($AH16,$AH$2:INDIRECT("$AH$"&amp;0+COUNTA($P$2:$P$61)))+MAX($AE$2:$AE$61),"")</f>
        <v/>
      </c>
    </row>
    <row r="17" customFormat="false" ht="30.6" hidden="false" customHeight="true" outlineLevel="0" collapsed="false">
      <c r="A17" s="33" t="n">
        <f aca="false">IF(ROW(A17)-4&lt;=Procédure!$K$3,ROW(A17)-4,IF(ROW(A17)-(QUOTIENT(ROW(A17)-4,Procédure!$K$3)*Procédure!$K$3)-4&lt;&gt;0,ROW(A17)-(QUOTIENT(ROW(A17)-4,Procédure!$K$3)*Procédure!$K$3)-4,ROW(A17)-(QUOTIENT(ROW(A17)-4,Procédure!$K$3)*Procédure!$K$3)-4+Procédure!$K$3))</f>
        <v>13</v>
      </c>
      <c r="B17" s="37"/>
      <c r="C17" s="38"/>
      <c r="D17" s="37"/>
      <c r="E17" s="38"/>
      <c r="F17" s="17"/>
      <c r="G17" s="17"/>
      <c r="I17" s="31" t="str">
        <f aca="false">IF(ROW(I17)&lt;=QUOTIENT(COUNTA($P$2:$P$61)-COUNTBLANK($P$2:$P$61),2)+MOD(COUNTA($P$2:$P$61)-COUNTBLANK($P$2:$P$61),2)+2,IF(ROW(I17)&lt;&gt;3,I16+2,1),"")</f>
        <v/>
      </c>
      <c r="J17" s="1" t="str">
        <f aca="false">IF(I17&lt;&gt;"",SUM(_xlfn.IFNA(INDEX($P$2:$P$61,MATCH(I17,$S$2:$S$61,0),1),0),_xlfn.IFNA(INDEX($P$2:$P$61,MATCH(I17,$W$2:$W$61,0),1),0),_xlfn.IFNA(INDEX($P$2:$P$61,MATCH(I17,$AA$2:$AA$61,0),1),0),_xlfn.IFNA(INDEX($P$2:$P$61,MATCH(I17,$AI$2:$AI$61,0),1),0),_xlfn.IFNA(INDEX($P$2:$P$61,MATCH(I17,$AE$2:$AE$61,0),1),0) ),"")</f>
        <v/>
      </c>
      <c r="K17" s="1" t="str">
        <f aca="false">_xlfn.IFNA(INDEX(Équipe!$B$3:$B$62,MATCH(J17,Équipe!$A$3:$A$62,0),1),"")</f>
        <v/>
      </c>
      <c r="L17" s="1" t="str">
        <f aca="false">IF(
      AND (N17&lt;&gt;"", SUM(_xlfn.IFNA(INDEX($P$2:$P$61,MATCH(N17,$S$2:$S$61,0),1),0),_xlfn.IFNA(INDEX($P$2:$P$61,MATCH(N17,$W$2:$W$61,0),1),0),_xlfn.IFNA(INDEX($P$2:$P$61,MATCH(N17,$AA$2:$AA$61,0),1),0),_xlfn.IFNA(INDEX($P$2:$P$61,MATCH(N17,$AE$2:$AE$61,0),1),0), _xlfn.IFNA(INDEX($P$2:$P$61,MATCH(N17,$AI$2:$AI$61,0),1),0))&lt;&gt;0),
SUM(_xlfn.IFNA(INDEX($P$2:$P$61,MATCH(N17,$S$2:$S$61,0),1),0),_xlfn.IFNA(INDEX($P$2:$P$61,MATCH(N17,$W$2:$W$61,0),1),0),_xlfn.IFNA(INDEX($P$2:$P$61,MATCH(N17,$AA$2:$AA$61,0),1),0),_xlfn.IFNA(INDEX($P$2:$P$61,MATCH(N17,$AE$2:$AE$61,0),1),0), _xlfn.IFNA(INDEX($P$2:$P$61,MATCH(N17,$AI$2:$AI$61,0),1),0)),
"")</f>
        <v/>
      </c>
      <c r="M17" s="1" t="str">
        <f aca="false">_xlfn.IFNA(INDEX(Équipe!$B$3:$B$62,MATCH(L17,Équipe!$A$3:$A$62,0),1),"")</f>
        <v/>
      </c>
      <c r="N17" s="31" t="str">
        <f aca="false">IF(ROW(N17)&lt;=QUOTIENT(COUNTA($P$2:$P$61)-COUNTBLANK($P$2:$P$61),2)+MOD(COUNTA($P$2:$P$61)-COUNTBLANK($P$2:$P$61),2)+2,I17+1,"")</f>
        <v/>
      </c>
      <c r="P17" s="28" t="str">
        <f aca="false">IF(Équipe!$B18&lt;&gt;0,Équipe!$A18,"")</f>
        <v/>
      </c>
      <c r="Q17" s="28" t="str">
        <f aca="false">IF(AND(SUM(_xlfn.IFNA(INDEX('Mène 1'!$F$5:$F$34,MATCH($P17,'Mène 1'!$B$5:$B$34,0),1),0) , _xlfn.IFNA(INDEX('Mène 1'!$G$5:$G$34,MATCH($P17,'Mène 1'!$D$5:$D$34,0),1),0))=13,SUM(_xlfn.IFNA(INDEX('Mène 2'!$F$5:$F$34,MATCH($P17,'Mène 2'!$B$5:$B$34,0),1),0) , _xlfn.IFNA(INDEX('Mène 2'!$G$5:$G$34,MATCH($P17,'Mène 2'!$D$5:$D$34,0),1),0))=13, SUM(_xlfn.IFNA(INDEX('Mène 3'!$F$5:$F$34,MATCH($P17,'Mène 3'!$B$5:$B$34,0),1),0) , _xlfn.IFNA(INDEX('Mène 3'!$G$5:$G$34,MATCH($P17,'Mène 3'!$D$5:$D$34,0),1),0))=13, SUM(_xlfn.IFNA(INDEX('Mène 4'!$F$5:$F$34,MATCH($P17,'Mène 4'!$B$5:$B$34,0),1),0) , _xlfn.IFNA(INDEX('Mène 4'!$G$5:$G$34,MATCH($P17,'Mène 4'!$D$5:$D$34,0),1),0))=13),$P17,"")</f>
        <v/>
      </c>
      <c r="R17" s="28" t="str">
        <f aca="true">IF(AND(Équipe!$B18&lt;&gt;0,'Mène 5'!Q17&lt;&gt;""),RAND(),"")</f>
        <v/>
      </c>
      <c r="S17" s="28" t="str">
        <f aca="true">IF(AND(Équipe!$B18&lt;&gt;0,$Q17&lt;&gt;""),RANK($R17,$R$2:INDIRECT("$R$"&amp;0+COUNTA($P$2:$P$61))),"")</f>
        <v/>
      </c>
      <c r="U17" s="28" t="str">
        <f aca="false">IF(SUM(IF(SUM(_xlfn.IFNA(INDEX('Mène 1'!$F$5:$F$34,MATCH($P17,'Mène 1'!$B$5:$B$34,0),1),0),_xlfn.IFNA(INDEX('Mène 1'!$G$5:$G$34,MATCH($P17,'Mène 1'!$D$5:$D$34,0),1),0))=13,SUM(_xlfn.IFNA(INDEX('Mène 1'!$F$5:$F$34,MATCH($P17,'Mène 1'!$B$5:$B$34,0),1),0),_xlfn.IFNA(INDEX('Mène 1'!$G$5:$G$34,MATCH($P17,'Mène 1'!$D$5:$D$34,0),1),0)),0),IF(SUM(_xlfn.IFNA(INDEX('Mène 2'!$F$5:$F$34,MATCH($P17,'Mène 2'!$B$5:$B$34,0),1),0),_xlfn.IFNA(INDEX('Mène 2'!$G$5:$G$34,MATCH($P17,'Mène 2'!$D$5:$D$34,0),1),0))=13,SUM(_xlfn.IFNA(INDEX('Mène 2'!$F$5:$F$34,MATCH($P17,'Mène 2'!$B$5:$B$34,0),1),0),_xlfn.IFNA(INDEX('Mène 2'!$G$5:$G$34,MATCH($P17,'Mène 2'!$D$5:$D$34,0),1),0)),0),IF(SUM(_xlfn.IFNA(INDEX('Mène 3'!$F$5:$F$34,MATCH($P17,'Mène 3'!$B$5:$B$34,0),1),0),_xlfn.IFNA(INDEX('Mène 3'!$G$5:$G$34,MATCH($P17,'Mène 3'!$D$5:$D$34,0),1),0))=13,SUM(_xlfn.IFNA(INDEX('Mène 3'!$F$5:$F$34,MATCH($P17,'Mène 3'!$B$5:$B$34,0),1),0),_xlfn.IFNA(INDEX('Mène 3'!$G$5:$G$34,MATCH($P17,'Mène 3'!$D$5:$D$34,0),1),0)),0),IF(SUM(_xlfn.IFNA(INDEX('Mène 4'!$F$5:$F$34,MATCH($P17,'Mène 4'!$B$5:$B$34,0),1),0),_xlfn.IFNA(INDEX('Mène 4'!$G$5:$G$34,MATCH($P17,'Mène 4'!$D$5:$D$34,0),1),0))=13,SUM(_xlfn.IFNA(INDEX('Mène 4'!$F$5:$F$34,MATCH($P17,'Mène 4'!$B$5:$B$34,0),1),0),_xlfn.IFNA(INDEX('Mène 4'!$G$5:$G$34,MATCH($P17,'Mène 4'!$D$5:$D$34,0),1),0)),0),) = 39,P17,"")</f>
        <v/>
      </c>
      <c r="V17" s="28" t="str">
        <f aca="true">IF(AND(Équipe!$B18&lt;&gt;0,'Mène 5'!U17&lt;&gt;""),RAND(),"")</f>
        <v/>
      </c>
      <c r="W17" s="28" t="str">
        <f aca="true">IF( AND(Équipe!$B18&lt;&gt;0,$U17&lt;&gt;""),RANK($V17,$V$2:INDIRECT("$V$"&amp;0+COUNTA($P$2:$P$61)))+MAX($S$2:$S$61),"")</f>
        <v/>
      </c>
      <c r="Y17" s="28" t="str">
        <f aca="false">IF(SUM(IF(SUM(_xlfn.IFNA(INDEX('Mène 1'!$F$5:$F$34,MATCH($P17,'Mène 1'!$B$5:$B$34,0),1),0),_xlfn.IFNA(INDEX('Mène 1'!$G$5:$G$34,MATCH($P17,'Mène 1'!$D$5:$D$34,0),1),0))=13,SUM(_xlfn.IFNA(INDEX('Mène 1'!$F$5:$F$34,MATCH($P17,'Mène 1'!$B$5:$B$34,0),1),0),_xlfn.IFNA(INDEX('Mène 1'!$G$5:$G$34,MATCH($P17,'Mène 1'!$D$5:$D$34,0),1),0)),0),IF(SUM(_xlfn.IFNA(INDEX('Mène 2'!$F$5:$F$34,MATCH($P17,'Mène 2'!$B$5:$B$34,0),1),0),_xlfn.IFNA(INDEX('Mène 2'!$G$5:$G$34,MATCH($P17,'Mène 2'!$D$5:$D$34,0),1),0))=13,SUM(_xlfn.IFNA(INDEX('Mène 2'!$F$5:$F$34,MATCH($P17,'Mène 2'!$B$5:$B$34,0),1),0),_xlfn.IFNA(INDEX('Mène 2'!$G$5:$G$34,MATCH($P17,'Mène 2'!$D$5:$D$34,0),1),0)),0),IF(SUM(_xlfn.IFNA(INDEX('Mène 3'!$F$5:$F$34,MATCH($P17,'Mène 3'!$B$5:$B$34,0),1),0),_xlfn.IFNA(INDEX('Mène 3'!$G$5:$G$34,MATCH($P17,'Mène 3'!$D$5:$D$34,0),1),0))=13,SUM(_xlfn.IFNA(INDEX('Mène 3'!$F$5:$F$34,MATCH($P17,'Mène 3'!$B$5:$B$34,0),1),0),_xlfn.IFNA(INDEX('Mène 3'!$G$5:$G$34,MATCH($P17,'Mène 3'!$D$5:$D$34,0),1),0)),0),IF(SUM(_xlfn.IFNA(INDEX('Mène 4'!$F$5:$F$34,MATCH($P17,'Mène 4'!$B$5:$B$34,0),1),0),_xlfn.IFNA(INDEX('Mène 4'!$G$5:$G$34,MATCH($P17,'Mène 4'!$D$5:$D$34,0),1),0))=13,SUM(_xlfn.IFNA(INDEX('Mène 4'!$F$5:$F$34,MATCH($P17,'Mène 4'!$B$5:$B$34,0),1),0),_xlfn.IFNA(INDEX('Mène 4'!$G$5:$G$34,MATCH($P17,'Mène 4'!$D$5:$D$34,0),1),0)),0),) = 26,P17,"")</f>
        <v/>
      </c>
      <c r="Z17" s="28" t="str">
        <f aca="true">IF(AND(Équipe!$B18&lt;&gt;0,'Mène 5'!Y17&lt;&gt;""),RAND(),"")</f>
        <v/>
      </c>
      <c r="AA17" s="28" t="str">
        <f aca="true">IF( AND(Équipe!$B18&lt;&gt;0,$Y17&lt;&gt;""),RANK($Z17,$Z$2:INDIRECT("$Z$"&amp;0+COUNTA($P$2:$P$61)))+MAX($W$2:$W$61),"")</f>
        <v/>
      </c>
      <c r="AC17" s="28" t="str">
        <f aca="false">IF(SUM(IF(SUM(_xlfn.IFNA(INDEX('Mène 1'!$F$5:$F$34,MATCH($P17,'Mène 1'!$B$5:$B$34,0),1),0),_xlfn.IFNA(INDEX('Mène 1'!$G$5:$G$34,MATCH($P17,'Mène 1'!$D$5:$D$34,0),1),0))=13,SUM(_xlfn.IFNA(INDEX('Mène 1'!$F$5:$F$34,MATCH($P17,'Mène 1'!$B$5:$B$34,0),1),0),_xlfn.IFNA(INDEX('Mène 1'!$G$5:$G$34,MATCH($P17,'Mène 1'!$D$5:$D$34,0),1),0)),0),IF(SUM(_xlfn.IFNA(INDEX('Mène 2'!$F$5:$F$34,MATCH($P17,'Mène 2'!$B$5:$B$34,0),1),0),_xlfn.IFNA(INDEX('Mène 2'!$G$5:$G$34,MATCH($P17,'Mène 2'!$D$5:$D$34,0),1),0))=13,SUM(_xlfn.IFNA(INDEX('Mène 2'!$F$5:$F$34,MATCH($P17,'Mène 2'!$B$5:$B$34,0),1),0),_xlfn.IFNA(INDEX('Mène 2'!$G$5:$G$34,MATCH($P17,'Mène 2'!$D$5:$D$34,0),1),0)),0),IF(SUM(_xlfn.IFNA(INDEX('Mène 3'!$F$5:$F$34,MATCH($P17,'Mène 3'!$B$5:$B$34,0),1),0),_xlfn.IFNA(INDEX('Mène 3'!$G$5:$G$34,MATCH($P17,'Mène 3'!$D$5:$D$34,0),1),0))=13,SUM(_xlfn.IFNA(INDEX('Mène 3'!$F$5:$F$43,MATCH($P17,'Mène 3'!$B$5:$B$34,0),1),0),_xlfn.IFNA(INDEX('Mène 3'!$G$5:$G$34,MATCH($P17,'Mène 3'!$D$5:$D$34,0),1),0)),0),IF(SUM(_xlfn.IFNA(INDEX('Mène 4'!$F$5:$F$34,MATCH($P17,'Mène 4'!$B$5:$B$34,0),1),0),_xlfn.IFNA(INDEX('Mène 4'!$G$5:$G$34,MATCH($P17,'Mène 4'!$D$5:$D$34,0),1),0))=13,SUM(_xlfn.IFNA(INDEX('Mène 4'!$F$5:$F$34,MATCH($P17,'Mène 4'!$B$5:$B$34,0),1),0),_xlfn.IFNA(INDEX('Mène 4'!$G$5:$G$34,MATCH($P17,'Mène 4'!$D$5:$D$34,0),1),0)),0),) = 13,P17,"")</f>
        <v/>
      </c>
      <c r="AD17" s="28" t="str">
        <f aca="true">IF(AND(Équipe!$B18&lt;&gt;0,'Mène 5'!AC17&lt;&gt;""),RAND(),"")</f>
        <v/>
      </c>
      <c r="AE17" s="28" t="str">
        <f aca="true">IF( AND(Équipe!$B18&lt;&gt;0,$AC17&lt;&gt;""),RANK($AD17,$AD$2:INDIRECT("$AD$"&amp;0+COUNTA($P$2:$P$61)))+MAX($AA$2:$AA$61),"")</f>
        <v/>
      </c>
      <c r="AG17" s="28" t="str">
        <f aca="false">IF(SUM(IF(SUM(_xlfn.IFNA(INDEX('Mène 1'!$F$5:$F$34,MATCH($P17,'Mène 1'!$B$5:$B$34,0),1),0),_xlfn.IFNA(INDEX('Mène 1'!$G$5:$G$34,MATCH($P17,'Mène 1'!$D$5:$D$34,0),1),0))=13,SUM(_xlfn.IFNA(INDEX('Mène 1'!$F$5:$F$34,MATCH($P17,'Mène 1'!$B$5:$B$34,0),1),0),_xlfn.IFNA(INDEX('Mène 1'!$G$5:$G$34,MATCH($P17,'Mène 1'!$D$5:$D$34,0),1),0)),0),IF(SUM(_xlfn.IFNA(INDEX('Mène 2'!$F$5:$F$34,MATCH($P17,'Mène 2'!$B$5:$B$34,0),1),0),_xlfn.IFNA(INDEX('Mène 2'!$G$5:$G$34,MATCH($P17,'Mène 2'!$D$5:$D$34,0),1),0))=13,SUM(_xlfn.IFNA(INDEX('Mène 2'!$F$5:$F$34,MATCH($P17,'Mène 2'!$B$5:$B$34,0),1),0),_xlfn.IFNA(INDEX('Mène 2'!$G$5:$G$34,MATCH($P17,'Mène 2'!$D$5:$D$34,0),1),0)),0),IF(SUM(_xlfn.IFNA(INDEX('Mène 3'!$F$5:$F$33,MATCH($P17,'Mène 3'!$B$5:$B$34,0),1),0),_xlfn.IFNA(INDEX('Mène 3'!$G$5:$G$34,MATCH($P17,'Mène 3'!$D$5:$D$34,0),1),0))=13,SUM(_xlfn.IFNA(INDEX('Mène 3'!$F$5:$F$34,MATCH($P17,'Mène 3'!$B$5:$B$34,0),1),0),_xlfn.IFNA(INDEX('Mène 3'!$G$5:$G$34,MATCH($P17,'Mène 3'!$D$5:$D$34,0),1),0)),0),IF(SUM(_xlfn.IFNA(INDEX('Mène 4'!$F$5:$F$34,MATCH($P17,'Mène 4'!$B$5:$B$34,0),1),0),_xlfn.IFNA(INDEX('Mène 4'!$G$5:$G$34,MATCH($P17,'Mène 4'!$D$5:$D$34,0),1),0))=13,SUM(_xlfn.IFNA(INDEX('Mène 4'!$F$5:$F$34,MATCH($P17,'Mène 4'!$B$5:$B$34,0),1),0),_xlfn.IFNA(INDEX('Mène 4'!$G$5:$G$34,MATCH($P17,'Mène 4'!$D$5:$D$34,0),1),0)),0),) = 0,P17,"")</f>
        <v/>
      </c>
      <c r="AH17" s="28" t="str">
        <f aca="true">IF(AND(Équipe!$B18&lt;&gt;0,'Mène 5'!AG17&lt;&gt;""),RAND(),"")</f>
        <v/>
      </c>
      <c r="AI17" s="28" t="str">
        <f aca="true">IF( AND(Équipe!$B18&lt;&gt;0,$AG17&lt;&gt;""),RANK($AH17,$AH$2:INDIRECT("$AH$"&amp;0+COUNTA($P$2:$P$61)))+MAX($AE$2:$AE$61),"")</f>
        <v/>
      </c>
    </row>
    <row r="18" customFormat="false" ht="30.6" hidden="false" customHeight="true" outlineLevel="0" collapsed="false">
      <c r="A18" s="33" t="n">
        <f aca="false">IF(ROW(A18)-4&lt;=Procédure!$K$3,ROW(A18)-4,IF(ROW(A18)-(QUOTIENT(ROW(A18)-4,Procédure!$K$3)*Procédure!$K$3)-4&lt;&gt;0,ROW(A18)-(QUOTIENT(ROW(A18)-4,Procédure!$K$3)*Procédure!$K$3)-4,ROW(A18)-(QUOTIENT(ROW(A18)-4,Procédure!$K$3)*Procédure!$K$3)-4+Procédure!$K$3))</f>
        <v>14</v>
      </c>
      <c r="B18" s="37"/>
      <c r="C18" s="38"/>
      <c r="D18" s="37"/>
      <c r="E18" s="38"/>
      <c r="F18" s="17"/>
      <c r="G18" s="17"/>
      <c r="I18" s="31" t="str">
        <f aca="false">IF(ROW(I18)&lt;=QUOTIENT(COUNTA($P$2:$P$61)-COUNTBLANK($P$2:$P$61),2)+MOD(COUNTA($P$2:$P$61)-COUNTBLANK($P$2:$P$61),2)+2,IF(ROW(I18)&lt;&gt;3,I17+2,1),"")</f>
        <v/>
      </c>
      <c r="J18" s="1" t="str">
        <f aca="false">IF(I18&lt;&gt;"",SUM(_xlfn.IFNA(INDEX($P$2:$P$61,MATCH(I18,$S$2:$S$61,0),1),0),_xlfn.IFNA(INDEX($P$2:$P$61,MATCH(I18,$W$2:$W$61,0),1),0),_xlfn.IFNA(INDEX($P$2:$P$61,MATCH(I18,$AA$2:$AA$61,0),1),0),_xlfn.IFNA(INDEX($P$2:$P$61,MATCH(I18,$AI$2:$AI$61,0),1),0),_xlfn.IFNA(INDEX($P$2:$P$61,MATCH(I18,$AE$2:$AE$61,0),1),0) ),"")</f>
        <v/>
      </c>
      <c r="K18" s="1" t="str">
        <f aca="false">_xlfn.IFNA(INDEX(Équipe!$B$3:$B$62,MATCH(J18,Équipe!$A$3:$A$62,0),1),"")</f>
        <v/>
      </c>
      <c r="L18" s="1" t="str">
        <f aca="false">IF(
      AND (N18&lt;&gt;"", SUM(_xlfn.IFNA(INDEX($P$2:$P$61,MATCH(N18,$S$2:$S$61,0),1),0),_xlfn.IFNA(INDEX($P$2:$P$61,MATCH(N18,$W$2:$W$61,0),1),0),_xlfn.IFNA(INDEX($P$2:$P$61,MATCH(N18,$AA$2:$AA$61,0),1),0),_xlfn.IFNA(INDEX($P$2:$P$61,MATCH(N18,$AE$2:$AE$61,0),1),0), _xlfn.IFNA(INDEX($P$2:$P$61,MATCH(N18,$AI$2:$AI$61,0),1),0))&lt;&gt;0),
SUM(_xlfn.IFNA(INDEX($P$2:$P$61,MATCH(N18,$S$2:$S$61,0),1),0),_xlfn.IFNA(INDEX($P$2:$P$61,MATCH(N18,$W$2:$W$61,0),1),0),_xlfn.IFNA(INDEX($P$2:$P$61,MATCH(N18,$AA$2:$AA$61,0),1),0),_xlfn.IFNA(INDEX($P$2:$P$61,MATCH(N18,$AE$2:$AE$61,0),1),0), _xlfn.IFNA(INDEX($P$2:$P$61,MATCH(N18,$AI$2:$AI$61,0),1),0)),
"")</f>
        <v/>
      </c>
      <c r="M18" s="1" t="str">
        <f aca="false">_xlfn.IFNA(INDEX(Équipe!$B$3:$B$62,MATCH(L18,Équipe!$A$3:$A$62,0),1),"")</f>
        <v/>
      </c>
      <c r="N18" s="31" t="str">
        <f aca="false">IF(ROW(N18)&lt;=QUOTIENT(COUNTA($P$2:$P$61)-COUNTBLANK($P$2:$P$61),2)+MOD(COUNTA($P$2:$P$61)-COUNTBLANK($P$2:$P$61),2)+2,I18+1,"")</f>
        <v/>
      </c>
      <c r="P18" s="28" t="str">
        <f aca="false">IF(Équipe!$B19&lt;&gt;0,Équipe!$A19,"")</f>
        <v/>
      </c>
      <c r="Q18" s="28" t="str">
        <f aca="false">IF(AND(SUM(_xlfn.IFNA(INDEX('Mène 1'!$F$5:$F$34,MATCH($P18,'Mène 1'!$B$5:$B$34,0),1),0) , _xlfn.IFNA(INDEX('Mène 1'!$G$5:$G$34,MATCH($P18,'Mène 1'!$D$5:$D$34,0),1),0))=13,SUM(_xlfn.IFNA(INDEX('Mène 2'!$F$5:$F$34,MATCH($P18,'Mène 2'!$B$5:$B$34,0),1),0) , _xlfn.IFNA(INDEX('Mène 2'!$G$5:$G$34,MATCH($P18,'Mène 2'!$D$5:$D$34,0),1),0))=13, SUM(_xlfn.IFNA(INDEX('Mène 3'!$F$5:$F$34,MATCH($P18,'Mène 3'!$B$5:$B$34,0),1),0) , _xlfn.IFNA(INDEX('Mène 3'!$G$5:$G$34,MATCH($P18,'Mène 3'!$D$5:$D$34,0),1),0))=13, SUM(_xlfn.IFNA(INDEX('Mène 4'!$F$5:$F$34,MATCH($P18,'Mène 4'!$B$5:$B$34,0),1),0) , _xlfn.IFNA(INDEX('Mène 4'!$G$5:$G$34,MATCH($P18,'Mène 4'!$D$5:$D$34,0),1),0))=13),$P18,"")</f>
        <v/>
      </c>
      <c r="R18" s="28" t="str">
        <f aca="true">IF(AND(Équipe!$B19&lt;&gt;0,'Mène 5'!Q18&lt;&gt;""),RAND(),"")</f>
        <v/>
      </c>
      <c r="S18" s="28" t="str">
        <f aca="true">IF(AND(Équipe!$B19&lt;&gt;0,$Q18&lt;&gt;""),RANK($R18,$R$2:INDIRECT("$R$"&amp;0+COUNTA($P$2:$P$61))),"")</f>
        <v/>
      </c>
      <c r="U18" s="28" t="str">
        <f aca="false">IF(SUM(IF(SUM(_xlfn.IFNA(INDEX('Mène 1'!$F$5:$F$34,MATCH($P18,'Mène 1'!$B$5:$B$34,0),1),0),_xlfn.IFNA(INDEX('Mène 1'!$G$5:$G$34,MATCH($P18,'Mène 1'!$D$5:$D$34,0),1),0))=13,SUM(_xlfn.IFNA(INDEX('Mène 1'!$F$5:$F$34,MATCH($P18,'Mène 1'!$B$5:$B$34,0),1),0),_xlfn.IFNA(INDEX('Mène 1'!$G$5:$G$34,MATCH($P18,'Mène 1'!$D$5:$D$34,0),1),0)),0),IF(SUM(_xlfn.IFNA(INDEX('Mène 2'!$F$5:$F$34,MATCH($P18,'Mène 2'!$B$5:$B$34,0),1),0),_xlfn.IFNA(INDEX('Mène 2'!$G$5:$G$34,MATCH($P18,'Mène 2'!$D$5:$D$34,0),1),0))=13,SUM(_xlfn.IFNA(INDEX('Mène 2'!$F$5:$F$34,MATCH($P18,'Mène 2'!$B$5:$B$34,0),1),0),_xlfn.IFNA(INDEX('Mène 2'!$G$5:$G$34,MATCH($P18,'Mène 2'!$D$5:$D$34,0),1),0)),0),IF(SUM(_xlfn.IFNA(INDEX('Mène 3'!$F$5:$F$34,MATCH($P18,'Mène 3'!$B$5:$B$34,0),1),0),_xlfn.IFNA(INDEX('Mène 3'!$G$5:$G$34,MATCH($P18,'Mène 3'!$D$5:$D$34,0),1),0))=13,SUM(_xlfn.IFNA(INDEX('Mène 3'!$F$5:$F$34,MATCH($P18,'Mène 3'!$B$5:$B$34,0),1),0),_xlfn.IFNA(INDEX('Mène 3'!$G$5:$G$34,MATCH($P18,'Mène 3'!$D$5:$D$34,0),1),0)),0),IF(SUM(_xlfn.IFNA(INDEX('Mène 4'!$F$5:$F$34,MATCH($P18,'Mène 4'!$B$5:$B$34,0),1),0),_xlfn.IFNA(INDEX('Mène 4'!$G$5:$G$34,MATCH($P18,'Mène 4'!$D$5:$D$34,0),1),0))=13,SUM(_xlfn.IFNA(INDEX('Mène 4'!$F$5:$F$34,MATCH($P18,'Mène 4'!$B$5:$B$34,0),1),0),_xlfn.IFNA(INDEX('Mène 4'!$G$5:$G$34,MATCH($P18,'Mène 4'!$D$5:$D$34,0),1),0)),0),) = 39,P18,"")</f>
        <v/>
      </c>
      <c r="V18" s="28" t="str">
        <f aca="true">IF(AND(Équipe!$B19&lt;&gt;0,'Mène 5'!U18&lt;&gt;""),RAND(),"")</f>
        <v/>
      </c>
      <c r="W18" s="28" t="str">
        <f aca="true">IF( AND(Équipe!$B19&lt;&gt;0,$U18&lt;&gt;""),RANK($V18,$V$2:INDIRECT("$V$"&amp;0+COUNTA($P$2:$P$61)))+MAX($S$2:$S$61),"")</f>
        <v/>
      </c>
      <c r="Y18" s="28" t="str">
        <f aca="false">IF(SUM(IF(SUM(_xlfn.IFNA(INDEX('Mène 1'!$F$5:$F$34,MATCH($P18,'Mène 1'!$B$5:$B$34,0),1),0),_xlfn.IFNA(INDEX('Mène 1'!$G$5:$G$34,MATCH($P18,'Mène 1'!$D$5:$D$34,0),1),0))=13,SUM(_xlfn.IFNA(INDEX('Mène 1'!$F$5:$F$34,MATCH($P18,'Mène 1'!$B$5:$B$34,0),1),0),_xlfn.IFNA(INDEX('Mène 1'!$G$5:$G$34,MATCH($P18,'Mène 1'!$D$5:$D$34,0),1),0)),0),IF(SUM(_xlfn.IFNA(INDEX('Mène 2'!$F$5:$F$34,MATCH($P18,'Mène 2'!$B$5:$B$34,0),1),0),_xlfn.IFNA(INDEX('Mène 2'!$G$5:$G$34,MATCH($P18,'Mène 2'!$D$5:$D$34,0),1),0))=13,SUM(_xlfn.IFNA(INDEX('Mène 2'!$F$5:$F$34,MATCH($P18,'Mène 2'!$B$5:$B$34,0),1),0),_xlfn.IFNA(INDEX('Mène 2'!$G$5:$G$34,MATCH($P18,'Mène 2'!$D$5:$D$34,0),1),0)),0),IF(SUM(_xlfn.IFNA(INDEX('Mène 3'!$F$5:$F$34,MATCH($P18,'Mène 3'!$B$5:$B$34,0),1),0),_xlfn.IFNA(INDEX('Mène 3'!$G$5:$G$34,MATCH($P18,'Mène 3'!$D$5:$D$34,0),1),0))=13,SUM(_xlfn.IFNA(INDEX('Mène 3'!$F$5:$F$34,MATCH($P18,'Mène 3'!$B$5:$B$34,0),1),0),_xlfn.IFNA(INDEX('Mène 3'!$G$5:$G$34,MATCH($P18,'Mène 3'!$D$5:$D$34,0),1),0)),0),IF(SUM(_xlfn.IFNA(INDEX('Mène 4'!$F$5:$F$34,MATCH($P18,'Mène 4'!$B$5:$B$34,0),1),0),_xlfn.IFNA(INDEX('Mène 4'!$G$5:$G$34,MATCH($P18,'Mène 4'!$D$5:$D$34,0),1),0))=13,SUM(_xlfn.IFNA(INDEX('Mène 4'!$F$5:$F$34,MATCH($P18,'Mène 4'!$B$5:$B$34,0),1),0),_xlfn.IFNA(INDEX('Mène 4'!$G$5:$G$34,MATCH($P18,'Mène 4'!$D$5:$D$34,0),1),0)),0),) = 26,P18,"")</f>
        <v/>
      </c>
      <c r="Z18" s="28" t="str">
        <f aca="true">IF(AND(Équipe!$B19&lt;&gt;0,'Mène 5'!Y18&lt;&gt;""),RAND(),"")</f>
        <v/>
      </c>
      <c r="AA18" s="28" t="str">
        <f aca="true">IF( AND(Équipe!$B19&lt;&gt;0,$Y18&lt;&gt;""),RANK($Z18,$Z$2:INDIRECT("$Z$"&amp;0+COUNTA($P$2:$P$61)))+MAX($W$2:$W$61),"")</f>
        <v/>
      </c>
      <c r="AC18" s="28" t="str">
        <f aca="false">IF(SUM(IF(SUM(_xlfn.IFNA(INDEX('Mène 1'!$F$5:$F$34,MATCH($P18,'Mène 1'!$B$5:$B$34,0),1),0),_xlfn.IFNA(INDEX('Mène 1'!$G$5:$G$34,MATCH($P18,'Mène 1'!$D$5:$D$34,0),1),0))=13,SUM(_xlfn.IFNA(INDEX('Mène 1'!$F$5:$F$34,MATCH($P18,'Mène 1'!$B$5:$B$34,0),1),0),_xlfn.IFNA(INDEX('Mène 1'!$G$5:$G$34,MATCH($P18,'Mène 1'!$D$5:$D$34,0),1),0)),0),IF(SUM(_xlfn.IFNA(INDEX('Mène 2'!$F$5:$F$34,MATCH($P18,'Mène 2'!$B$5:$B$34,0),1),0),_xlfn.IFNA(INDEX('Mène 2'!$G$5:$G$34,MATCH($P18,'Mène 2'!$D$5:$D$34,0),1),0))=13,SUM(_xlfn.IFNA(INDEX('Mène 2'!$F$5:$F$34,MATCH($P18,'Mène 2'!$B$5:$B$34,0),1),0),_xlfn.IFNA(INDEX('Mène 2'!$G$5:$G$34,MATCH($P18,'Mène 2'!$D$5:$D$34,0),1),0)),0),IF(SUM(_xlfn.IFNA(INDEX('Mène 3'!$F$5:$F$34,MATCH($P18,'Mène 3'!$B$5:$B$34,0),1),0),_xlfn.IFNA(INDEX('Mène 3'!$G$5:$G$34,MATCH($P18,'Mène 3'!$D$5:$D$34,0),1),0))=13,SUM(_xlfn.IFNA(INDEX('Mène 3'!$F$5:$F$43,MATCH($P18,'Mène 3'!$B$5:$B$34,0),1),0),_xlfn.IFNA(INDEX('Mène 3'!$G$5:$G$34,MATCH($P18,'Mène 3'!$D$5:$D$34,0),1),0)),0),IF(SUM(_xlfn.IFNA(INDEX('Mène 4'!$F$5:$F$34,MATCH($P18,'Mène 4'!$B$5:$B$34,0),1),0),_xlfn.IFNA(INDEX('Mène 4'!$G$5:$G$34,MATCH($P18,'Mène 4'!$D$5:$D$34,0),1),0))=13,SUM(_xlfn.IFNA(INDEX('Mène 4'!$F$5:$F$34,MATCH($P18,'Mène 4'!$B$5:$B$34,0),1),0),_xlfn.IFNA(INDEX('Mène 4'!$G$5:$G$34,MATCH($P18,'Mène 4'!$D$5:$D$34,0),1),0)),0),) = 13,P18,"")</f>
        <v/>
      </c>
      <c r="AD18" s="28" t="str">
        <f aca="true">IF(AND(Équipe!$B19&lt;&gt;0,'Mène 5'!AC18&lt;&gt;""),RAND(),"")</f>
        <v/>
      </c>
      <c r="AE18" s="28" t="str">
        <f aca="true">IF( AND(Équipe!$B19&lt;&gt;0,$AC18&lt;&gt;""),RANK($AD18,$AD$2:INDIRECT("$AD$"&amp;0+COUNTA($P$2:$P$61)))+MAX($AA$2:$AA$61),"")</f>
        <v/>
      </c>
      <c r="AG18" s="28" t="str">
        <f aca="false">IF(SUM(IF(SUM(_xlfn.IFNA(INDEX('Mène 1'!$F$5:$F$34,MATCH($P18,'Mène 1'!$B$5:$B$34,0),1),0),_xlfn.IFNA(INDEX('Mène 1'!$G$5:$G$34,MATCH($P18,'Mène 1'!$D$5:$D$34,0),1),0))=13,SUM(_xlfn.IFNA(INDEX('Mène 1'!$F$5:$F$34,MATCH($P18,'Mène 1'!$B$5:$B$34,0),1),0),_xlfn.IFNA(INDEX('Mène 1'!$G$5:$G$34,MATCH($P18,'Mène 1'!$D$5:$D$34,0),1),0)),0),IF(SUM(_xlfn.IFNA(INDEX('Mène 2'!$F$5:$F$34,MATCH($P18,'Mène 2'!$B$5:$B$34,0),1),0),_xlfn.IFNA(INDEX('Mène 2'!$G$5:$G$34,MATCH($P18,'Mène 2'!$D$5:$D$34,0),1),0))=13,SUM(_xlfn.IFNA(INDEX('Mène 2'!$F$5:$F$34,MATCH($P18,'Mène 2'!$B$5:$B$34,0),1),0),_xlfn.IFNA(INDEX('Mène 2'!$G$5:$G$34,MATCH($P18,'Mène 2'!$D$5:$D$34,0),1),0)),0),IF(SUM(_xlfn.IFNA(INDEX('Mène 3'!$F$5:$F$33,MATCH($P18,'Mène 3'!$B$5:$B$34,0),1),0),_xlfn.IFNA(INDEX('Mène 3'!$G$5:$G$34,MATCH($P18,'Mène 3'!$D$5:$D$34,0),1),0))=13,SUM(_xlfn.IFNA(INDEX('Mène 3'!$F$5:$F$34,MATCH($P18,'Mène 3'!$B$5:$B$34,0),1),0),_xlfn.IFNA(INDEX('Mène 3'!$G$5:$G$34,MATCH($P18,'Mène 3'!$D$5:$D$34,0),1),0)),0),IF(SUM(_xlfn.IFNA(INDEX('Mène 4'!$F$5:$F$34,MATCH($P18,'Mène 4'!$B$5:$B$34,0),1),0),_xlfn.IFNA(INDEX('Mène 4'!$G$5:$G$34,MATCH($P18,'Mène 4'!$D$5:$D$34,0),1),0))=13,SUM(_xlfn.IFNA(INDEX('Mène 4'!$F$5:$F$34,MATCH($P18,'Mène 4'!$B$5:$B$34,0),1),0),_xlfn.IFNA(INDEX('Mène 4'!$G$5:$G$34,MATCH($P18,'Mène 4'!$D$5:$D$34,0),1),0)),0),) = 0,P18,"")</f>
        <v/>
      </c>
      <c r="AH18" s="28" t="str">
        <f aca="true">IF(AND(Équipe!$B19&lt;&gt;0,'Mène 5'!AG18&lt;&gt;""),RAND(),"")</f>
        <v/>
      </c>
      <c r="AI18" s="28" t="str">
        <f aca="true">IF( AND(Équipe!$B19&lt;&gt;0,$AG18&lt;&gt;""),RANK($AH18,$AH$2:INDIRECT("$AH$"&amp;0+COUNTA($P$2:$P$61)))+MAX($AE$2:$AE$61),"")</f>
        <v/>
      </c>
    </row>
    <row r="19" customFormat="false" ht="30.6" hidden="false" customHeight="true" outlineLevel="0" collapsed="false">
      <c r="A19" s="33" t="n">
        <f aca="false">IF(ROW(A19)-4&lt;=Procédure!$K$3,ROW(A19)-4,IF(ROW(A19)-(QUOTIENT(ROW(A19)-4,Procédure!$K$3)*Procédure!$K$3)-4&lt;&gt;0,ROW(A19)-(QUOTIENT(ROW(A19)-4,Procédure!$K$3)*Procédure!$K$3)-4,ROW(A19)-(QUOTIENT(ROW(A19)-4,Procédure!$K$3)*Procédure!$K$3)-4+Procédure!$K$3))</f>
        <v>15</v>
      </c>
      <c r="B19" s="37"/>
      <c r="C19" s="38"/>
      <c r="D19" s="37"/>
      <c r="E19" s="38"/>
      <c r="F19" s="17"/>
      <c r="G19" s="17"/>
      <c r="I19" s="31" t="str">
        <f aca="false">IF(ROW(I19)&lt;=QUOTIENT(COUNTA($P$2:$P$61)-COUNTBLANK($P$2:$P$61),2)+MOD(COUNTA($P$2:$P$61)-COUNTBLANK($P$2:$P$61),2)+2,IF(ROW(I19)&lt;&gt;3,I18+2,1),"")</f>
        <v/>
      </c>
      <c r="J19" s="1" t="str">
        <f aca="false">IF(I19&lt;&gt;"",SUM(_xlfn.IFNA(INDEX($P$2:$P$61,MATCH(I19,$S$2:$S$61,0),1),0),_xlfn.IFNA(INDEX($P$2:$P$61,MATCH(I19,$W$2:$W$61,0),1),0),_xlfn.IFNA(INDEX($P$2:$P$61,MATCH(I19,$AA$2:$AA$61,0),1),0),_xlfn.IFNA(INDEX($P$2:$P$61,MATCH(I19,$AI$2:$AI$61,0),1),0),_xlfn.IFNA(INDEX($P$2:$P$61,MATCH(I19,$AE$2:$AE$61,0),1),0) ),"")</f>
        <v/>
      </c>
      <c r="K19" s="1" t="str">
        <f aca="false">_xlfn.IFNA(INDEX(Équipe!$B$3:$B$62,MATCH(J19,Équipe!$A$3:$A$62,0),1),"")</f>
        <v/>
      </c>
      <c r="L19" s="1" t="str">
        <f aca="false">IF(
      AND (N19&lt;&gt;"", SUM(_xlfn.IFNA(INDEX($P$2:$P$61,MATCH(N19,$S$2:$S$61,0),1),0),_xlfn.IFNA(INDEX($P$2:$P$61,MATCH(N19,$W$2:$W$61,0),1),0),_xlfn.IFNA(INDEX($P$2:$P$61,MATCH(N19,$AA$2:$AA$61,0),1),0),_xlfn.IFNA(INDEX($P$2:$P$61,MATCH(N19,$AE$2:$AE$61,0),1),0), _xlfn.IFNA(INDEX($P$2:$P$61,MATCH(N19,$AI$2:$AI$61,0),1),0))&lt;&gt;0),
SUM(_xlfn.IFNA(INDEX($P$2:$P$61,MATCH(N19,$S$2:$S$61,0),1),0),_xlfn.IFNA(INDEX($P$2:$P$61,MATCH(N19,$W$2:$W$61,0),1),0),_xlfn.IFNA(INDEX($P$2:$P$61,MATCH(N19,$AA$2:$AA$61,0),1),0),_xlfn.IFNA(INDEX($P$2:$P$61,MATCH(N19,$AE$2:$AE$61,0),1),0), _xlfn.IFNA(INDEX($P$2:$P$61,MATCH(N19,$AI$2:$AI$61,0),1),0)),
"")</f>
        <v/>
      </c>
      <c r="M19" s="1" t="str">
        <f aca="false">_xlfn.IFNA(INDEX(Équipe!$B$3:$B$62,MATCH(L19,Équipe!$A$3:$A$62,0),1),"")</f>
        <v/>
      </c>
      <c r="N19" s="31" t="str">
        <f aca="false">IF(ROW(N19)&lt;=QUOTIENT(COUNTA($P$2:$P$61)-COUNTBLANK($P$2:$P$61),2)+MOD(COUNTA($P$2:$P$61)-COUNTBLANK($P$2:$P$61),2)+2,I19+1,"")</f>
        <v/>
      </c>
      <c r="P19" s="28" t="str">
        <f aca="false">IF(Équipe!$B20&lt;&gt;0,Équipe!$A20,"")</f>
        <v/>
      </c>
      <c r="Q19" s="28" t="str">
        <f aca="false">IF(AND(SUM(_xlfn.IFNA(INDEX('Mène 1'!$F$5:$F$34,MATCH($P19,'Mène 1'!$B$5:$B$34,0),1),0) , _xlfn.IFNA(INDEX('Mène 1'!$G$5:$G$34,MATCH($P19,'Mène 1'!$D$5:$D$34,0),1),0))=13,SUM(_xlfn.IFNA(INDEX('Mène 2'!$F$5:$F$34,MATCH($P19,'Mène 2'!$B$5:$B$34,0),1),0) , _xlfn.IFNA(INDEX('Mène 2'!$G$5:$G$34,MATCH($P19,'Mène 2'!$D$5:$D$34,0),1),0))=13, SUM(_xlfn.IFNA(INDEX('Mène 3'!$F$5:$F$34,MATCH($P19,'Mène 3'!$B$5:$B$34,0),1),0) , _xlfn.IFNA(INDEX('Mène 3'!$G$5:$G$34,MATCH($P19,'Mène 3'!$D$5:$D$34,0),1),0))=13, SUM(_xlfn.IFNA(INDEX('Mène 4'!$F$5:$F$34,MATCH($P19,'Mène 4'!$B$5:$B$34,0),1),0) , _xlfn.IFNA(INDEX('Mène 4'!$G$5:$G$34,MATCH($P19,'Mène 4'!$D$5:$D$34,0),1),0))=13),$P19,"")</f>
        <v/>
      </c>
      <c r="R19" s="28" t="str">
        <f aca="true">IF(AND(Équipe!$B20&lt;&gt;0,'Mène 5'!Q19&lt;&gt;""),RAND(),"")</f>
        <v/>
      </c>
      <c r="S19" s="28" t="str">
        <f aca="true">IF(AND(Équipe!$B20&lt;&gt;0,$Q19&lt;&gt;""),RANK($R19,$R$2:INDIRECT("$R$"&amp;0+COUNTA($P$2:$P$61))),"")</f>
        <v/>
      </c>
      <c r="U19" s="28" t="str">
        <f aca="false">IF(SUM(IF(SUM(_xlfn.IFNA(INDEX('Mène 1'!$F$5:$F$34,MATCH($P19,'Mène 1'!$B$5:$B$34,0),1),0),_xlfn.IFNA(INDEX('Mène 1'!$G$5:$G$34,MATCH($P19,'Mène 1'!$D$5:$D$34,0),1),0))=13,SUM(_xlfn.IFNA(INDEX('Mène 1'!$F$5:$F$34,MATCH($P19,'Mène 1'!$B$5:$B$34,0),1),0),_xlfn.IFNA(INDEX('Mène 1'!$G$5:$G$34,MATCH($P19,'Mène 1'!$D$5:$D$34,0),1),0)),0),IF(SUM(_xlfn.IFNA(INDEX('Mène 2'!$F$5:$F$34,MATCH($P19,'Mène 2'!$B$5:$B$34,0),1),0),_xlfn.IFNA(INDEX('Mène 2'!$G$5:$G$34,MATCH($P19,'Mène 2'!$D$5:$D$34,0),1),0))=13,SUM(_xlfn.IFNA(INDEX('Mène 2'!$F$5:$F$34,MATCH($P19,'Mène 2'!$B$5:$B$34,0),1),0),_xlfn.IFNA(INDEX('Mène 2'!$G$5:$G$34,MATCH($P19,'Mène 2'!$D$5:$D$34,0),1),0)),0),IF(SUM(_xlfn.IFNA(INDEX('Mène 3'!$F$5:$F$34,MATCH($P19,'Mène 3'!$B$5:$B$34,0),1),0),_xlfn.IFNA(INDEX('Mène 3'!$G$5:$G$34,MATCH($P19,'Mène 3'!$D$5:$D$34,0),1),0))=13,SUM(_xlfn.IFNA(INDEX('Mène 3'!$F$5:$F$34,MATCH($P19,'Mène 3'!$B$5:$B$34,0),1),0),_xlfn.IFNA(INDEX('Mène 3'!$G$5:$G$34,MATCH($P19,'Mène 3'!$D$5:$D$34,0),1),0)),0),IF(SUM(_xlfn.IFNA(INDEX('Mène 4'!$F$5:$F$34,MATCH($P19,'Mène 4'!$B$5:$B$34,0),1),0),_xlfn.IFNA(INDEX('Mène 4'!$G$5:$G$34,MATCH($P19,'Mène 4'!$D$5:$D$34,0),1),0))=13,SUM(_xlfn.IFNA(INDEX('Mène 4'!$F$5:$F$34,MATCH($P19,'Mène 4'!$B$5:$B$34,0),1),0),_xlfn.IFNA(INDEX('Mène 4'!$G$5:$G$34,MATCH($P19,'Mène 4'!$D$5:$D$34,0),1),0)),0),) = 39,P19,"")</f>
        <v/>
      </c>
      <c r="V19" s="28" t="str">
        <f aca="true">IF(AND(Équipe!$B20&lt;&gt;0,'Mène 5'!U19&lt;&gt;""),RAND(),"")</f>
        <v/>
      </c>
      <c r="W19" s="28" t="str">
        <f aca="true">IF( AND(Équipe!$B20&lt;&gt;0,$U19&lt;&gt;""),RANK($V19,$V$2:INDIRECT("$V$"&amp;0+COUNTA($P$2:$P$61)))+MAX($S$2:$S$61),"")</f>
        <v/>
      </c>
      <c r="Y19" s="28" t="str">
        <f aca="false">IF(SUM(IF(SUM(_xlfn.IFNA(INDEX('Mène 1'!$F$5:$F$34,MATCH($P19,'Mène 1'!$B$5:$B$34,0),1),0),_xlfn.IFNA(INDEX('Mène 1'!$G$5:$G$34,MATCH($P19,'Mène 1'!$D$5:$D$34,0),1),0))=13,SUM(_xlfn.IFNA(INDEX('Mène 1'!$F$5:$F$34,MATCH($P19,'Mène 1'!$B$5:$B$34,0),1),0),_xlfn.IFNA(INDEX('Mène 1'!$G$5:$G$34,MATCH($P19,'Mène 1'!$D$5:$D$34,0),1),0)),0),IF(SUM(_xlfn.IFNA(INDEX('Mène 2'!$F$5:$F$34,MATCH($P19,'Mène 2'!$B$5:$B$34,0),1),0),_xlfn.IFNA(INDEX('Mène 2'!$G$5:$G$34,MATCH($P19,'Mène 2'!$D$5:$D$34,0),1),0))=13,SUM(_xlfn.IFNA(INDEX('Mène 2'!$F$5:$F$34,MATCH($P19,'Mène 2'!$B$5:$B$34,0),1),0),_xlfn.IFNA(INDEX('Mène 2'!$G$5:$G$34,MATCH($P19,'Mène 2'!$D$5:$D$34,0),1),0)),0),IF(SUM(_xlfn.IFNA(INDEX('Mène 3'!$F$5:$F$34,MATCH($P19,'Mène 3'!$B$5:$B$34,0),1),0),_xlfn.IFNA(INDEX('Mène 3'!$G$5:$G$34,MATCH($P19,'Mène 3'!$D$5:$D$34,0),1),0))=13,SUM(_xlfn.IFNA(INDEX('Mène 3'!$F$5:$F$34,MATCH($P19,'Mène 3'!$B$5:$B$34,0),1),0),_xlfn.IFNA(INDEX('Mène 3'!$G$5:$G$34,MATCH($P19,'Mène 3'!$D$5:$D$34,0),1),0)),0),IF(SUM(_xlfn.IFNA(INDEX('Mène 4'!$F$5:$F$34,MATCH($P19,'Mène 4'!$B$5:$B$34,0),1),0),_xlfn.IFNA(INDEX('Mène 4'!$G$5:$G$34,MATCH($P19,'Mène 4'!$D$5:$D$34,0),1),0))=13,SUM(_xlfn.IFNA(INDEX('Mène 4'!$F$5:$F$34,MATCH($P19,'Mène 4'!$B$5:$B$34,0),1),0),_xlfn.IFNA(INDEX('Mène 4'!$G$5:$G$34,MATCH($P19,'Mène 4'!$D$5:$D$34,0),1),0)),0),) = 26,P19,"")</f>
        <v/>
      </c>
      <c r="Z19" s="28" t="str">
        <f aca="true">IF(AND(Équipe!$B20&lt;&gt;0,'Mène 5'!Y19&lt;&gt;""),RAND(),"")</f>
        <v/>
      </c>
      <c r="AA19" s="28" t="str">
        <f aca="true">IF( AND(Équipe!$B20&lt;&gt;0,$Y19&lt;&gt;""),RANK($Z19,$Z$2:INDIRECT("$Z$"&amp;0+COUNTA($P$2:$P$61)))+MAX($W$2:$W$61),"")</f>
        <v/>
      </c>
      <c r="AC19" s="28" t="str">
        <f aca="false">IF(SUM(IF(SUM(_xlfn.IFNA(INDEX('Mène 1'!$F$5:$F$34,MATCH($P19,'Mène 1'!$B$5:$B$34,0),1),0),_xlfn.IFNA(INDEX('Mène 1'!$G$5:$G$34,MATCH($P19,'Mène 1'!$D$5:$D$34,0),1),0))=13,SUM(_xlfn.IFNA(INDEX('Mène 1'!$F$5:$F$34,MATCH($P19,'Mène 1'!$B$5:$B$34,0),1),0),_xlfn.IFNA(INDEX('Mène 1'!$G$5:$G$34,MATCH($P19,'Mène 1'!$D$5:$D$34,0),1),0)),0),IF(SUM(_xlfn.IFNA(INDEX('Mène 2'!$F$5:$F$34,MATCH($P19,'Mène 2'!$B$5:$B$34,0),1),0),_xlfn.IFNA(INDEX('Mène 2'!$G$5:$G$34,MATCH($P19,'Mène 2'!$D$5:$D$34,0),1),0))=13,SUM(_xlfn.IFNA(INDEX('Mène 2'!$F$5:$F$34,MATCH($P19,'Mène 2'!$B$5:$B$34,0),1),0),_xlfn.IFNA(INDEX('Mène 2'!$G$5:$G$34,MATCH($P19,'Mène 2'!$D$5:$D$34,0),1),0)),0),IF(SUM(_xlfn.IFNA(INDEX('Mène 3'!$F$5:$F$34,MATCH($P19,'Mène 3'!$B$5:$B$34,0),1),0),_xlfn.IFNA(INDEX('Mène 3'!$G$5:$G$34,MATCH($P19,'Mène 3'!$D$5:$D$34,0),1),0))=13,SUM(_xlfn.IFNA(INDEX('Mène 3'!$F$5:$F$43,MATCH($P19,'Mène 3'!$B$5:$B$34,0),1),0),_xlfn.IFNA(INDEX('Mène 3'!$G$5:$G$34,MATCH($P19,'Mène 3'!$D$5:$D$34,0),1),0)),0),IF(SUM(_xlfn.IFNA(INDEX('Mène 4'!$F$5:$F$34,MATCH($P19,'Mène 4'!$B$5:$B$34,0),1),0),_xlfn.IFNA(INDEX('Mène 4'!$G$5:$G$34,MATCH($P19,'Mène 4'!$D$5:$D$34,0),1),0))=13,SUM(_xlfn.IFNA(INDEX('Mène 4'!$F$5:$F$34,MATCH($P19,'Mène 4'!$B$5:$B$34,0),1),0),_xlfn.IFNA(INDEX('Mène 4'!$G$5:$G$34,MATCH($P19,'Mène 4'!$D$5:$D$34,0),1),0)),0),) = 13,P19,"")</f>
        <v/>
      </c>
      <c r="AD19" s="28" t="str">
        <f aca="true">IF(AND(Équipe!$B20&lt;&gt;0,'Mène 5'!AC19&lt;&gt;""),RAND(),"")</f>
        <v/>
      </c>
      <c r="AE19" s="28" t="str">
        <f aca="true">IF( AND(Équipe!$B20&lt;&gt;0,$AC19&lt;&gt;""),RANK($AD19,$AD$2:INDIRECT("$AD$"&amp;0+COUNTA($P$2:$P$61)))+MAX($AA$2:$AA$61),"")</f>
        <v/>
      </c>
      <c r="AG19" s="28" t="str">
        <f aca="false">IF(SUM(IF(SUM(_xlfn.IFNA(INDEX('Mène 1'!$F$5:$F$34,MATCH($P19,'Mène 1'!$B$5:$B$34,0),1),0),_xlfn.IFNA(INDEX('Mène 1'!$G$5:$G$34,MATCH($P19,'Mène 1'!$D$5:$D$34,0),1),0))=13,SUM(_xlfn.IFNA(INDEX('Mène 1'!$F$5:$F$34,MATCH($P19,'Mène 1'!$B$5:$B$34,0),1),0),_xlfn.IFNA(INDEX('Mène 1'!$G$5:$G$34,MATCH($P19,'Mène 1'!$D$5:$D$34,0),1),0)),0),IF(SUM(_xlfn.IFNA(INDEX('Mène 2'!$F$5:$F$34,MATCH($P19,'Mène 2'!$B$5:$B$34,0),1),0),_xlfn.IFNA(INDEX('Mène 2'!$G$5:$G$34,MATCH($P19,'Mène 2'!$D$5:$D$34,0),1),0))=13,SUM(_xlfn.IFNA(INDEX('Mène 2'!$F$5:$F$34,MATCH($P19,'Mène 2'!$B$5:$B$34,0),1),0),_xlfn.IFNA(INDEX('Mène 2'!$G$5:$G$34,MATCH($P19,'Mène 2'!$D$5:$D$34,0),1),0)),0),IF(SUM(_xlfn.IFNA(INDEX('Mène 3'!$F$5:$F$33,MATCH($P19,'Mène 3'!$B$5:$B$34,0),1),0),_xlfn.IFNA(INDEX('Mène 3'!$G$5:$G$34,MATCH($P19,'Mène 3'!$D$5:$D$34,0),1),0))=13,SUM(_xlfn.IFNA(INDEX('Mène 3'!$F$5:$F$34,MATCH($P19,'Mène 3'!$B$5:$B$34,0),1),0),_xlfn.IFNA(INDEX('Mène 3'!$G$5:$G$34,MATCH($P19,'Mène 3'!$D$5:$D$34,0),1),0)),0),IF(SUM(_xlfn.IFNA(INDEX('Mène 4'!$F$5:$F$34,MATCH($P19,'Mène 4'!$B$5:$B$34,0),1),0),_xlfn.IFNA(INDEX('Mène 4'!$G$5:$G$34,MATCH($P19,'Mène 4'!$D$5:$D$34,0),1),0))=13,SUM(_xlfn.IFNA(INDEX('Mène 4'!$F$5:$F$34,MATCH($P19,'Mène 4'!$B$5:$B$34,0),1),0),_xlfn.IFNA(INDEX('Mène 4'!$G$5:$G$34,MATCH($P19,'Mène 4'!$D$5:$D$34,0),1),0)),0),) = 0,P19,"")</f>
        <v/>
      </c>
      <c r="AH19" s="28" t="str">
        <f aca="true">IF(AND(Équipe!$B20&lt;&gt;0,'Mène 5'!AG19&lt;&gt;""),RAND(),"")</f>
        <v/>
      </c>
      <c r="AI19" s="28" t="str">
        <f aca="true">IF( AND(Équipe!$B20&lt;&gt;0,$AG19&lt;&gt;""),RANK($AH19,$AH$2:INDIRECT("$AH$"&amp;0+COUNTA($P$2:$P$61)))+MAX($AE$2:$AE$61),"")</f>
        <v/>
      </c>
    </row>
    <row r="20" customFormat="false" ht="30.6" hidden="false" customHeight="true" outlineLevel="0" collapsed="false">
      <c r="A20" s="33" t="n">
        <f aca="false">IF(ROW(A20)-4&lt;=Procédure!$K$3,ROW(A20)-4,IF(ROW(A20)-(QUOTIENT(ROW(A20)-4,Procédure!$K$3)*Procédure!$K$3)-4&lt;&gt;0,ROW(A20)-(QUOTIENT(ROW(A20)-4,Procédure!$K$3)*Procédure!$K$3)-4,ROW(A20)-(QUOTIENT(ROW(A20)-4,Procédure!$K$3)*Procédure!$K$3)-4+Procédure!$K$3))</f>
        <v>1</v>
      </c>
      <c r="B20" s="37"/>
      <c r="C20" s="38"/>
      <c r="D20" s="37"/>
      <c r="E20" s="38"/>
      <c r="F20" s="17"/>
      <c r="G20" s="17"/>
      <c r="I20" s="31" t="str">
        <f aca="false">IF(ROW(I20)&lt;=QUOTIENT(COUNTA($P$2:$P$61)-COUNTBLANK($P$2:$P$61),2)+MOD(COUNTA($P$2:$P$61)-COUNTBLANK($P$2:$P$61),2)+2,IF(ROW(I20)&lt;&gt;3,I19+2,1),"")</f>
        <v/>
      </c>
      <c r="J20" s="1" t="str">
        <f aca="false">IF(I20&lt;&gt;"",SUM(_xlfn.IFNA(INDEX($P$2:$P$61,MATCH(I20,$S$2:$S$61,0),1),0),_xlfn.IFNA(INDEX($P$2:$P$61,MATCH(I20,$W$2:$W$61,0),1),0),_xlfn.IFNA(INDEX($P$2:$P$61,MATCH(I20,$AA$2:$AA$61,0),1),0),_xlfn.IFNA(INDEX($P$2:$P$61,MATCH(I20,$AI$2:$AI$61,0),1),0),_xlfn.IFNA(INDEX($P$2:$P$61,MATCH(I20,$AE$2:$AE$61,0),1),0) ),"")</f>
        <v/>
      </c>
      <c r="K20" s="1" t="str">
        <f aca="false">_xlfn.IFNA(INDEX(Équipe!$B$3:$B$62,MATCH(J20,Équipe!$A$3:$A$62,0),1),"")</f>
        <v/>
      </c>
      <c r="L20" s="1" t="str">
        <f aca="false">IF(
      AND (N20&lt;&gt;"", SUM(_xlfn.IFNA(INDEX($P$2:$P$61,MATCH(N20,$S$2:$S$61,0),1),0),_xlfn.IFNA(INDEX($P$2:$P$61,MATCH(N20,$W$2:$W$61,0),1),0),_xlfn.IFNA(INDEX($P$2:$P$61,MATCH(N20,$AA$2:$AA$61,0),1),0),_xlfn.IFNA(INDEX($P$2:$P$61,MATCH(N20,$AE$2:$AE$61,0),1),0), _xlfn.IFNA(INDEX($P$2:$P$61,MATCH(N20,$AI$2:$AI$61,0),1),0))&lt;&gt;0),
SUM(_xlfn.IFNA(INDEX($P$2:$P$61,MATCH(N20,$S$2:$S$61,0),1),0),_xlfn.IFNA(INDEX($P$2:$P$61,MATCH(N20,$W$2:$W$61,0),1),0),_xlfn.IFNA(INDEX($P$2:$P$61,MATCH(N20,$AA$2:$AA$61,0),1),0),_xlfn.IFNA(INDEX($P$2:$P$61,MATCH(N20,$AE$2:$AE$61,0),1),0), _xlfn.IFNA(INDEX($P$2:$P$61,MATCH(N20,$AI$2:$AI$61,0),1),0)),
"")</f>
        <v/>
      </c>
      <c r="M20" s="1" t="str">
        <f aca="false">_xlfn.IFNA(INDEX(Équipe!$B$3:$B$62,MATCH(L20,Équipe!$A$3:$A$62,0),1),"")</f>
        <v/>
      </c>
      <c r="N20" s="31" t="str">
        <f aca="false">IF(ROW(N20)&lt;=QUOTIENT(COUNTA($P$2:$P$61)-COUNTBLANK($P$2:$P$61),2)+MOD(COUNTA($P$2:$P$61)-COUNTBLANK($P$2:$P$61),2)+2,I20+1,"")</f>
        <v/>
      </c>
      <c r="P20" s="28" t="str">
        <f aca="false">IF(Équipe!$B21&lt;&gt;0,Équipe!$A21,"")</f>
        <v/>
      </c>
      <c r="Q20" s="28" t="str">
        <f aca="false">IF(AND(SUM(_xlfn.IFNA(INDEX('Mène 1'!$F$5:$F$34,MATCH($P20,'Mène 1'!$B$5:$B$34,0),1),0) , _xlfn.IFNA(INDEX('Mène 1'!$G$5:$G$34,MATCH($P20,'Mène 1'!$D$5:$D$34,0),1),0))=13,SUM(_xlfn.IFNA(INDEX('Mène 2'!$F$5:$F$34,MATCH($P20,'Mène 2'!$B$5:$B$34,0),1),0) , _xlfn.IFNA(INDEX('Mène 2'!$G$5:$G$34,MATCH($P20,'Mène 2'!$D$5:$D$34,0),1),0))=13, SUM(_xlfn.IFNA(INDEX('Mène 3'!$F$5:$F$34,MATCH($P20,'Mène 3'!$B$5:$B$34,0),1),0) , _xlfn.IFNA(INDEX('Mène 3'!$G$5:$G$34,MATCH($P20,'Mène 3'!$D$5:$D$34,0),1),0))=13, SUM(_xlfn.IFNA(INDEX('Mène 4'!$F$5:$F$34,MATCH($P20,'Mène 4'!$B$5:$B$34,0),1),0) , _xlfn.IFNA(INDEX('Mène 4'!$G$5:$G$34,MATCH($P20,'Mène 4'!$D$5:$D$34,0),1),0))=13),$P20,"")</f>
        <v/>
      </c>
      <c r="R20" s="28" t="str">
        <f aca="true">IF(AND(Équipe!$B21&lt;&gt;0,'Mène 5'!Q20&lt;&gt;""),RAND(),"")</f>
        <v/>
      </c>
      <c r="S20" s="28" t="str">
        <f aca="true">IF(AND(Équipe!$B21&lt;&gt;0,$Q20&lt;&gt;""),RANK($R20,$R$2:INDIRECT("$R$"&amp;0+COUNTA($P$2:$P$61))),"")</f>
        <v/>
      </c>
      <c r="U20" s="28" t="str">
        <f aca="false">IF(SUM(IF(SUM(_xlfn.IFNA(INDEX('Mène 1'!$F$5:$F$34,MATCH($P20,'Mène 1'!$B$5:$B$34,0),1),0),_xlfn.IFNA(INDEX('Mène 1'!$G$5:$G$34,MATCH($P20,'Mène 1'!$D$5:$D$34,0),1),0))=13,SUM(_xlfn.IFNA(INDEX('Mène 1'!$F$5:$F$34,MATCH($P20,'Mène 1'!$B$5:$B$34,0),1),0),_xlfn.IFNA(INDEX('Mène 1'!$G$5:$G$34,MATCH($P20,'Mène 1'!$D$5:$D$34,0),1),0)),0),IF(SUM(_xlfn.IFNA(INDEX('Mène 2'!$F$5:$F$34,MATCH($P20,'Mène 2'!$B$5:$B$34,0),1),0),_xlfn.IFNA(INDEX('Mène 2'!$G$5:$G$34,MATCH($P20,'Mène 2'!$D$5:$D$34,0),1),0))=13,SUM(_xlfn.IFNA(INDEX('Mène 2'!$F$5:$F$34,MATCH($P20,'Mène 2'!$B$5:$B$34,0),1),0),_xlfn.IFNA(INDEX('Mène 2'!$G$5:$G$34,MATCH($P20,'Mène 2'!$D$5:$D$34,0),1),0)),0),IF(SUM(_xlfn.IFNA(INDEX('Mène 3'!$F$5:$F$34,MATCH($P20,'Mène 3'!$B$5:$B$34,0),1),0),_xlfn.IFNA(INDEX('Mène 3'!$G$5:$G$34,MATCH($P20,'Mène 3'!$D$5:$D$34,0),1),0))=13,SUM(_xlfn.IFNA(INDEX('Mène 3'!$F$5:$F$34,MATCH($P20,'Mène 3'!$B$5:$B$34,0),1),0),_xlfn.IFNA(INDEX('Mène 3'!$G$5:$G$34,MATCH($P20,'Mène 3'!$D$5:$D$34,0),1),0)),0),IF(SUM(_xlfn.IFNA(INDEX('Mène 4'!$F$5:$F$34,MATCH($P20,'Mène 4'!$B$5:$B$34,0),1),0),_xlfn.IFNA(INDEX('Mène 4'!$G$5:$G$34,MATCH($P20,'Mène 4'!$D$5:$D$34,0),1),0))=13,SUM(_xlfn.IFNA(INDEX('Mène 4'!$F$5:$F$34,MATCH($P20,'Mène 4'!$B$5:$B$34,0),1),0),_xlfn.IFNA(INDEX('Mène 4'!$G$5:$G$34,MATCH($P20,'Mène 4'!$D$5:$D$34,0),1),0)),0),) = 39,P20,"")</f>
        <v/>
      </c>
      <c r="V20" s="28" t="str">
        <f aca="true">IF(AND(Équipe!$B21&lt;&gt;0,'Mène 5'!U20&lt;&gt;""),RAND(),"")</f>
        <v/>
      </c>
      <c r="W20" s="28" t="str">
        <f aca="true">IF( AND(Équipe!$B21&lt;&gt;0,$U20&lt;&gt;""),RANK($V20,$V$2:INDIRECT("$V$"&amp;0+COUNTA($P$2:$P$61)))+MAX($S$2:$S$61),"")</f>
        <v/>
      </c>
      <c r="Y20" s="28" t="str">
        <f aca="false">IF(SUM(IF(SUM(_xlfn.IFNA(INDEX('Mène 1'!$F$5:$F$34,MATCH($P20,'Mène 1'!$B$5:$B$34,0),1),0),_xlfn.IFNA(INDEX('Mène 1'!$G$5:$G$34,MATCH($P20,'Mène 1'!$D$5:$D$34,0),1),0))=13,SUM(_xlfn.IFNA(INDEX('Mène 1'!$F$5:$F$34,MATCH($P20,'Mène 1'!$B$5:$B$34,0),1),0),_xlfn.IFNA(INDEX('Mène 1'!$G$5:$G$34,MATCH($P20,'Mène 1'!$D$5:$D$34,0),1),0)),0),IF(SUM(_xlfn.IFNA(INDEX('Mène 2'!$F$5:$F$34,MATCH($P20,'Mène 2'!$B$5:$B$34,0),1),0),_xlfn.IFNA(INDEX('Mène 2'!$G$5:$G$34,MATCH($P20,'Mène 2'!$D$5:$D$34,0),1),0))=13,SUM(_xlfn.IFNA(INDEX('Mène 2'!$F$5:$F$34,MATCH($P20,'Mène 2'!$B$5:$B$34,0),1),0),_xlfn.IFNA(INDEX('Mène 2'!$G$5:$G$34,MATCH($P20,'Mène 2'!$D$5:$D$34,0),1),0)),0),IF(SUM(_xlfn.IFNA(INDEX('Mène 3'!$F$5:$F$34,MATCH($P20,'Mène 3'!$B$5:$B$34,0),1),0),_xlfn.IFNA(INDEX('Mène 3'!$G$5:$G$34,MATCH($P20,'Mène 3'!$D$5:$D$34,0),1),0))=13,SUM(_xlfn.IFNA(INDEX('Mène 3'!$F$5:$F$34,MATCH($P20,'Mène 3'!$B$5:$B$34,0),1),0),_xlfn.IFNA(INDEX('Mène 3'!$G$5:$G$34,MATCH($P20,'Mène 3'!$D$5:$D$34,0),1),0)),0),IF(SUM(_xlfn.IFNA(INDEX('Mène 4'!$F$5:$F$34,MATCH($P20,'Mène 4'!$B$5:$B$34,0),1),0),_xlfn.IFNA(INDEX('Mène 4'!$G$5:$G$34,MATCH($P20,'Mène 4'!$D$5:$D$34,0),1),0))=13,SUM(_xlfn.IFNA(INDEX('Mène 4'!$F$5:$F$34,MATCH($P20,'Mène 4'!$B$5:$B$34,0),1),0),_xlfn.IFNA(INDEX('Mène 4'!$G$5:$G$34,MATCH($P20,'Mène 4'!$D$5:$D$34,0),1),0)),0),) = 26,P20,"")</f>
        <v/>
      </c>
      <c r="Z20" s="28" t="str">
        <f aca="true">IF(AND(Équipe!$B21&lt;&gt;0,'Mène 5'!Y20&lt;&gt;""),RAND(),"")</f>
        <v/>
      </c>
      <c r="AA20" s="28" t="str">
        <f aca="true">IF( AND(Équipe!$B21&lt;&gt;0,$Y20&lt;&gt;""),RANK($Z20,$Z$2:INDIRECT("$Z$"&amp;0+COUNTA($P$2:$P$61)))+MAX($W$2:$W$61),"")</f>
        <v/>
      </c>
      <c r="AC20" s="28" t="str">
        <f aca="false">IF(SUM(IF(SUM(_xlfn.IFNA(INDEX('Mène 1'!$F$5:$F$34,MATCH($P20,'Mène 1'!$B$5:$B$34,0),1),0),_xlfn.IFNA(INDEX('Mène 1'!$G$5:$G$34,MATCH($P20,'Mène 1'!$D$5:$D$34,0),1),0))=13,SUM(_xlfn.IFNA(INDEX('Mène 1'!$F$5:$F$34,MATCH($P20,'Mène 1'!$B$5:$B$34,0),1),0),_xlfn.IFNA(INDEX('Mène 1'!$G$5:$G$34,MATCH($P20,'Mène 1'!$D$5:$D$34,0),1),0)),0),IF(SUM(_xlfn.IFNA(INDEX('Mène 2'!$F$5:$F$34,MATCH($P20,'Mène 2'!$B$5:$B$34,0),1),0),_xlfn.IFNA(INDEX('Mène 2'!$G$5:$G$34,MATCH($P20,'Mène 2'!$D$5:$D$34,0),1),0))=13,SUM(_xlfn.IFNA(INDEX('Mène 2'!$F$5:$F$34,MATCH($P20,'Mène 2'!$B$5:$B$34,0),1),0),_xlfn.IFNA(INDEX('Mène 2'!$G$5:$G$34,MATCH($P20,'Mène 2'!$D$5:$D$34,0),1),0)),0),IF(SUM(_xlfn.IFNA(INDEX('Mène 3'!$F$5:$F$34,MATCH($P20,'Mène 3'!$B$5:$B$34,0),1),0),_xlfn.IFNA(INDEX('Mène 3'!$G$5:$G$34,MATCH($P20,'Mène 3'!$D$5:$D$34,0),1),0))=13,SUM(_xlfn.IFNA(INDEX('Mène 3'!$F$5:$F$43,MATCH($P20,'Mène 3'!$B$5:$B$34,0),1),0),_xlfn.IFNA(INDEX('Mène 3'!$G$5:$G$34,MATCH($P20,'Mène 3'!$D$5:$D$34,0),1),0)),0),IF(SUM(_xlfn.IFNA(INDEX('Mène 4'!$F$5:$F$34,MATCH($P20,'Mène 4'!$B$5:$B$34,0),1),0),_xlfn.IFNA(INDEX('Mène 4'!$G$5:$G$34,MATCH($P20,'Mène 4'!$D$5:$D$34,0),1),0))=13,SUM(_xlfn.IFNA(INDEX('Mène 4'!$F$5:$F$34,MATCH($P20,'Mène 4'!$B$5:$B$34,0),1),0),_xlfn.IFNA(INDEX('Mène 4'!$G$5:$G$34,MATCH($P20,'Mène 4'!$D$5:$D$34,0),1),0)),0),) = 13,P20,"")</f>
        <v/>
      </c>
      <c r="AD20" s="28" t="str">
        <f aca="true">IF(AND(Équipe!$B21&lt;&gt;0,'Mène 5'!AC20&lt;&gt;""),RAND(),"")</f>
        <v/>
      </c>
      <c r="AE20" s="28" t="str">
        <f aca="true">IF( AND(Équipe!$B21&lt;&gt;0,$AC20&lt;&gt;""),RANK($AD20,$AD$2:INDIRECT("$AD$"&amp;0+COUNTA($P$2:$P$61)))+MAX($AA$2:$AA$61),"")</f>
        <v/>
      </c>
      <c r="AG20" s="28" t="str">
        <f aca="false">IF(SUM(IF(SUM(_xlfn.IFNA(INDEX('Mène 1'!$F$5:$F$34,MATCH($P20,'Mène 1'!$B$5:$B$34,0),1),0),_xlfn.IFNA(INDEX('Mène 1'!$G$5:$G$34,MATCH($P20,'Mène 1'!$D$5:$D$34,0),1),0))=13,SUM(_xlfn.IFNA(INDEX('Mène 1'!$F$5:$F$34,MATCH($P20,'Mène 1'!$B$5:$B$34,0),1),0),_xlfn.IFNA(INDEX('Mène 1'!$G$5:$G$34,MATCH($P20,'Mène 1'!$D$5:$D$34,0),1),0)),0),IF(SUM(_xlfn.IFNA(INDEX('Mène 2'!$F$5:$F$34,MATCH($P20,'Mène 2'!$B$5:$B$34,0),1),0),_xlfn.IFNA(INDEX('Mène 2'!$G$5:$G$34,MATCH($P20,'Mène 2'!$D$5:$D$34,0),1),0))=13,SUM(_xlfn.IFNA(INDEX('Mène 2'!$F$5:$F$34,MATCH($P20,'Mène 2'!$B$5:$B$34,0),1),0),_xlfn.IFNA(INDEX('Mène 2'!$G$5:$G$34,MATCH($P20,'Mène 2'!$D$5:$D$34,0),1),0)),0),IF(SUM(_xlfn.IFNA(INDEX('Mène 3'!$F$5:$F$33,MATCH($P20,'Mène 3'!$B$5:$B$34,0),1),0),_xlfn.IFNA(INDEX('Mène 3'!$G$5:$G$34,MATCH($P20,'Mène 3'!$D$5:$D$34,0),1),0))=13,SUM(_xlfn.IFNA(INDEX('Mène 3'!$F$5:$F$34,MATCH($P20,'Mène 3'!$B$5:$B$34,0),1),0),_xlfn.IFNA(INDEX('Mène 3'!$G$5:$G$34,MATCH($P20,'Mène 3'!$D$5:$D$34,0),1),0)),0),IF(SUM(_xlfn.IFNA(INDEX('Mène 4'!$F$5:$F$34,MATCH($P20,'Mène 4'!$B$5:$B$34,0),1),0),_xlfn.IFNA(INDEX('Mène 4'!$G$5:$G$34,MATCH($P20,'Mène 4'!$D$5:$D$34,0),1),0))=13,SUM(_xlfn.IFNA(INDEX('Mène 4'!$F$5:$F$34,MATCH($P20,'Mène 4'!$B$5:$B$34,0),1),0),_xlfn.IFNA(INDEX('Mène 4'!$G$5:$G$34,MATCH($P20,'Mène 4'!$D$5:$D$34,0),1),0)),0),) = 0,P20,"")</f>
        <v/>
      </c>
      <c r="AH20" s="28" t="str">
        <f aca="true">IF(AND(Équipe!$B21&lt;&gt;0,'Mène 5'!AG20&lt;&gt;""),RAND(),"")</f>
        <v/>
      </c>
      <c r="AI20" s="28" t="str">
        <f aca="true">IF( AND(Équipe!$B21&lt;&gt;0,$AG20&lt;&gt;""),RANK($AH20,$AH$2:INDIRECT("$AH$"&amp;0+COUNTA($P$2:$P$61)))+MAX($AE$2:$AE$61),"")</f>
        <v/>
      </c>
    </row>
    <row r="21" customFormat="false" ht="30.6" hidden="false" customHeight="true" outlineLevel="0" collapsed="false">
      <c r="A21" s="33" t="n">
        <f aca="false">IF(ROW(A21)-4&lt;=Procédure!$K$3,ROW(A21)-4,IF(ROW(A21)-(QUOTIENT(ROW(A21)-4,Procédure!$K$3)*Procédure!$K$3)-4&lt;&gt;0,ROW(A21)-(QUOTIENT(ROW(A21)-4,Procédure!$K$3)*Procédure!$K$3)-4,ROW(A21)-(QUOTIENT(ROW(A21)-4,Procédure!$K$3)*Procédure!$K$3)-4+Procédure!$K$3))</f>
        <v>2</v>
      </c>
      <c r="B21" s="37"/>
      <c r="C21" s="38"/>
      <c r="D21" s="37"/>
      <c r="E21" s="38"/>
      <c r="F21" s="17"/>
      <c r="G21" s="17"/>
      <c r="I21" s="31" t="str">
        <f aca="false">IF(ROW(I21)&lt;=QUOTIENT(COUNTA($P$2:$P$61)-COUNTBLANK($P$2:$P$61),2)+MOD(COUNTA($P$2:$P$61)-COUNTBLANK($P$2:$P$61),2)+2,IF(ROW(I21)&lt;&gt;3,I20+2,1),"")</f>
        <v/>
      </c>
      <c r="J21" s="1" t="str">
        <f aca="false">IF(I21&lt;&gt;"",SUM(_xlfn.IFNA(INDEX($P$2:$P$61,MATCH(I21,$S$2:$S$61,0),1),0),_xlfn.IFNA(INDEX($P$2:$P$61,MATCH(I21,$W$2:$W$61,0),1),0),_xlfn.IFNA(INDEX($P$2:$P$61,MATCH(I21,$AA$2:$AA$61,0),1),0),_xlfn.IFNA(INDEX($P$2:$P$61,MATCH(I21,$AI$2:$AI$61,0),1),0),_xlfn.IFNA(INDEX($P$2:$P$61,MATCH(I21,$AE$2:$AE$61,0),1),0) ),"")</f>
        <v/>
      </c>
      <c r="K21" s="1" t="str">
        <f aca="false">_xlfn.IFNA(INDEX(Équipe!$B$3:$B$62,MATCH(J21,Équipe!$A$3:$A$62,0),1),"")</f>
        <v/>
      </c>
      <c r="L21" s="1" t="str">
        <f aca="false">IF(
      AND (N21&lt;&gt;"", SUM(_xlfn.IFNA(INDEX($P$2:$P$61,MATCH(N21,$S$2:$S$61,0),1),0),_xlfn.IFNA(INDEX($P$2:$P$61,MATCH(N21,$W$2:$W$61,0),1),0),_xlfn.IFNA(INDEX($P$2:$P$61,MATCH(N21,$AA$2:$AA$61,0),1),0),_xlfn.IFNA(INDEX($P$2:$P$61,MATCH(N21,$AE$2:$AE$61,0),1),0), _xlfn.IFNA(INDEX($P$2:$P$61,MATCH(N21,$AI$2:$AI$61,0),1),0))&lt;&gt;0),
SUM(_xlfn.IFNA(INDEX($P$2:$P$61,MATCH(N21,$S$2:$S$61,0),1),0),_xlfn.IFNA(INDEX($P$2:$P$61,MATCH(N21,$W$2:$W$61,0),1),0),_xlfn.IFNA(INDEX($P$2:$P$61,MATCH(N21,$AA$2:$AA$61,0),1),0),_xlfn.IFNA(INDEX($P$2:$P$61,MATCH(N21,$AE$2:$AE$61,0),1),0), _xlfn.IFNA(INDEX($P$2:$P$61,MATCH(N21,$AI$2:$AI$61,0),1),0)),
"")</f>
        <v/>
      </c>
      <c r="M21" s="1" t="str">
        <f aca="false">_xlfn.IFNA(INDEX(Équipe!$B$3:$B$62,MATCH(L21,Équipe!$A$3:$A$62,0),1),"")</f>
        <v/>
      </c>
      <c r="N21" s="31" t="str">
        <f aca="false">IF(ROW(N21)&lt;=QUOTIENT(COUNTA($P$2:$P$61)-COUNTBLANK($P$2:$P$61),2)+MOD(COUNTA($P$2:$P$61)-COUNTBLANK($P$2:$P$61),2)+2,I21+1,"")</f>
        <v/>
      </c>
      <c r="P21" s="28" t="str">
        <f aca="false">IF(Équipe!$B22&lt;&gt;0,Équipe!$A22,"")</f>
        <v/>
      </c>
      <c r="Q21" s="28" t="str">
        <f aca="false">IF(AND(SUM(_xlfn.IFNA(INDEX('Mène 1'!$F$5:$F$34,MATCH($P21,'Mène 1'!$B$5:$B$34,0),1),0) , _xlfn.IFNA(INDEX('Mène 1'!$G$5:$G$34,MATCH($P21,'Mène 1'!$D$5:$D$34,0),1),0))=13,SUM(_xlfn.IFNA(INDEX('Mène 2'!$F$5:$F$34,MATCH($P21,'Mène 2'!$B$5:$B$34,0),1),0) , _xlfn.IFNA(INDEX('Mène 2'!$G$5:$G$34,MATCH($P21,'Mène 2'!$D$5:$D$34,0),1),0))=13, SUM(_xlfn.IFNA(INDEX('Mène 3'!$F$5:$F$34,MATCH($P21,'Mène 3'!$B$5:$B$34,0),1),0) , _xlfn.IFNA(INDEX('Mène 3'!$G$5:$G$34,MATCH($P21,'Mène 3'!$D$5:$D$34,0),1),0))=13, SUM(_xlfn.IFNA(INDEX('Mène 4'!$F$5:$F$34,MATCH($P21,'Mène 4'!$B$5:$B$34,0),1),0) , _xlfn.IFNA(INDEX('Mène 4'!$G$5:$G$34,MATCH($P21,'Mène 4'!$D$5:$D$34,0),1),0))=13),$P21,"")</f>
        <v/>
      </c>
      <c r="R21" s="28" t="str">
        <f aca="true">IF(AND(Équipe!$B22&lt;&gt;0,'Mène 5'!Q21&lt;&gt;""),RAND(),"")</f>
        <v/>
      </c>
      <c r="S21" s="28" t="str">
        <f aca="true">IF(AND(Équipe!$B22&lt;&gt;0,$Q21&lt;&gt;""),RANK($R21,$R$2:INDIRECT("$R$"&amp;0+COUNTA($P$2:$P$61))),"")</f>
        <v/>
      </c>
      <c r="U21" s="28" t="str">
        <f aca="false">IF(SUM(IF(SUM(_xlfn.IFNA(INDEX('Mène 1'!$F$5:$F$34,MATCH($P21,'Mène 1'!$B$5:$B$34,0),1),0),_xlfn.IFNA(INDEX('Mène 1'!$G$5:$G$34,MATCH($P21,'Mène 1'!$D$5:$D$34,0),1),0))=13,SUM(_xlfn.IFNA(INDEX('Mène 1'!$F$5:$F$34,MATCH($P21,'Mène 1'!$B$5:$B$34,0),1),0),_xlfn.IFNA(INDEX('Mène 1'!$G$5:$G$34,MATCH($P21,'Mène 1'!$D$5:$D$34,0),1),0)),0),IF(SUM(_xlfn.IFNA(INDEX('Mène 2'!$F$5:$F$34,MATCH($P21,'Mène 2'!$B$5:$B$34,0),1),0),_xlfn.IFNA(INDEX('Mène 2'!$G$5:$G$34,MATCH($P21,'Mène 2'!$D$5:$D$34,0),1),0))=13,SUM(_xlfn.IFNA(INDEX('Mène 2'!$F$5:$F$34,MATCH($P21,'Mène 2'!$B$5:$B$34,0),1),0),_xlfn.IFNA(INDEX('Mène 2'!$G$5:$G$34,MATCH($P21,'Mène 2'!$D$5:$D$34,0),1),0)),0),IF(SUM(_xlfn.IFNA(INDEX('Mène 3'!$F$5:$F$34,MATCH($P21,'Mène 3'!$B$5:$B$34,0),1),0),_xlfn.IFNA(INDEX('Mène 3'!$G$5:$G$34,MATCH($P21,'Mène 3'!$D$5:$D$34,0),1),0))=13,SUM(_xlfn.IFNA(INDEX('Mène 3'!$F$5:$F$34,MATCH($P21,'Mène 3'!$B$5:$B$34,0),1),0),_xlfn.IFNA(INDEX('Mène 3'!$G$5:$G$34,MATCH($P21,'Mène 3'!$D$5:$D$34,0),1),0)),0),IF(SUM(_xlfn.IFNA(INDEX('Mène 4'!$F$5:$F$34,MATCH($P21,'Mène 4'!$B$5:$B$34,0),1),0),_xlfn.IFNA(INDEX('Mène 4'!$G$5:$G$34,MATCH($P21,'Mène 4'!$D$5:$D$34,0),1),0))=13,SUM(_xlfn.IFNA(INDEX('Mène 4'!$F$5:$F$34,MATCH($P21,'Mène 4'!$B$5:$B$34,0),1),0),_xlfn.IFNA(INDEX('Mène 4'!$G$5:$G$34,MATCH($P21,'Mène 4'!$D$5:$D$34,0),1),0)),0),) = 39,P21,"")</f>
        <v/>
      </c>
      <c r="V21" s="28" t="str">
        <f aca="true">IF(AND(Équipe!$B22&lt;&gt;0,'Mène 5'!U21&lt;&gt;""),RAND(),"")</f>
        <v/>
      </c>
      <c r="W21" s="28" t="str">
        <f aca="true">IF( AND(Équipe!$B22&lt;&gt;0,$U21&lt;&gt;""),RANK($V21,$V$2:INDIRECT("$V$"&amp;0+COUNTA($P$2:$P$61)))+MAX($S$2:$S$61),"")</f>
        <v/>
      </c>
      <c r="Y21" s="28" t="str">
        <f aca="false">IF(SUM(IF(SUM(_xlfn.IFNA(INDEX('Mène 1'!$F$5:$F$34,MATCH($P21,'Mène 1'!$B$5:$B$34,0),1),0),_xlfn.IFNA(INDEX('Mène 1'!$G$5:$G$34,MATCH($P21,'Mène 1'!$D$5:$D$34,0),1),0))=13,SUM(_xlfn.IFNA(INDEX('Mène 1'!$F$5:$F$34,MATCH($P21,'Mène 1'!$B$5:$B$34,0),1),0),_xlfn.IFNA(INDEX('Mène 1'!$G$5:$G$34,MATCH($P21,'Mène 1'!$D$5:$D$34,0),1),0)),0),IF(SUM(_xlfn.IFNA(INDEX('Mène 2'!$F$5:$F$34,MATCH($P21,'Mène 2'!$B$5:$B$34,0),1),0),_xlfn.IFNA(INDEX('Mène 2'!$G$5:$G$34,MATCH($P21,'Mène 2'!$D$5:$D$34,0),1),0))=13,SUM(_xlfn.IFNA(INDEX('Mène 2'!$F$5:$F$34,MATCH($P21,'Mène 2'!$B$5:$B$34,0),1),0),_xlfn.IFNA(INDEX('Mène 2'!$G$5:$G$34,MATCH($P21,'Mène 2'!$D$5:$D$34,0),1),0)),0),IF(SUM(_xlfn.IFNA(INDEX('Mène 3'!$F$5:$F$34,MATCH($P21,'Mène 3'!$B$5:$B$34,0),1),0),_xlfn.IFNA(INDEX('Mène 3'!$G$5:$G$34,MATCH($P21,'Mène 3'!$D$5:$D$34,0),1),0))=13,SUM(_xlfn.IFNA(INDEX('Mène 3'!$F$5:$F$34,MATCH($P21,'Mène 3'!$B$5:$B$34,0),1),0),_xlfn.IFNA(INDEX('Mène 3'!$G$5:$G$34,MATCH($P21,'Mène 3'!$D$5:$D$34,0),1),0)),0),IF(SUM(_xlfn.IFNA(INDEX('Mène 4'!$F$5:$F$34,MATCH($P21,'Mène 4'!$B$5:$B$34,0),1),0),_xlfn.IFNA(INDEX('Mène 4'!$G$5:$G$34,MATCH($P21,'Mène 4'!$D$5:$D$34,0),1),0))=13,SUM(_xlfn.IFNA(INDEX('Mène 4'!$F$5:$F$34,MATCH($P21,'Mène 4'!$B$5:$B$34,0),1),0),_xlfn.IFNA(INDEX('Mène 4'!$G$5:$G$34,MATCH($P21,'Mène 4'!$D$5:$D$34,0),1),0)),0),) = 26,P21,"")</f>
        <v/>
      </c>
      <c r="Z21" s="28" t="str">
        <f aca="true">IF(AND(Équipe!$B22&lt;&gt;0,'Mène 5'!Y21&lt;&gt;""),RAND(),"")</f>
        <v/>
      </c>
      <c r="AA21" s="28" t="str">
        <f aca="true">IF( AND(Équipe!$B22&lt;&gt;0,$Y21&lt;&gt;""),RANK($Z21,$Z$2:INDIRECT("$Z$"&amp;0+COUNTA($P$2:$P$61)))+MAX($W$2:$W$61),"")</f>
        <v/>
      </c>
      <c r="AC21" s="28" t="str">
        <f aca="false">IF(SUM(IF(SUM(_xlfn.IFNA(INDEX('Mène 1'!$F$5:$F$34,MATCH($P21,'Mène 1'!$B$5:$B$34,0),1),0),_xlfn.IFNA(INDEX('Mène 1'!$G$5:$G$34,MATCH($P21,'Mène 1'!$D$5:$D$34,0),1),0))=13,SUM(_xlfn.IFNA(INDEX('Mène 1'!$F$5:$F$34,MATCH($P21,'Mène 1'!$B$5:$B$34,0),1),0),_xlfn.IFNA(INDEX('Mène 1'!$G$5:$G$34,MATCH($P21,'Mène 1'!$D$5:$D$34,0),1),0)),0),IF(SUM(_xlfn.IFNA(INDEX('Mène 2'!$F$5:$F$34,MATCH($P21,'Mène 2'!$B$5:$B$34,0),1),0),_xlfn.IFNA(INDEX('Mène 2'!$G$5:$G$34,MATCH($P21,'Mène 2'!$D$5:$D$34,0),1),0))=13,SUM(_xlfn.IFNA(INDEX('Mène 2'!$F$5:$F$34,MATCH($P21,'Mène 2'!$B$5:$B$34,0),1),0),_xlfn.IFNA(INDEX('Mène 2'!$G$5:$G$34,MATCH($P21,'Mène 2'!$D$5:$D$34,0),1),0)),0),IF(SUM(_xlfn.IFNA(INDEX('Mène 3'!$F$5:$F$34,MATCH($P21,'Mène 3'!$B$5:$B$34,0),1),0),_xlfn.IFNA(INDEX('Mène 3'!$G$5:$G$34,MATCH($P21,'Mène 3'!$D$5:$D$34,0),1),0))=13,SUM(_xlfn.IFNA(INDEX('Mène 3'!$F$5:$F$43,MATCH($P21,'Mène 3'!$B$5:$B$34,0),1),0),_xlfn.IFNA(INDEX('Mène 3'!$G$5:$G$34,MATCH($P21,'Mène 3'!$D$5:$D$34,0),1),0)),0),IF(SUM(_xlfn.IFNA(INDEX('Mène 4'!$F$5:$F$34,MATCH($P21,'Mène 4'!$B$5:$B$34,0),1),0),_xlfn.IFNA(INDEX('Mène 4'!$G$5:$G$34,MATCH($P21,'Mène 4'!$D$5:$D$34,0),1),0))=13,SUM(_xlfn.IFNA(INDEX('Mène 4'!$F$5:$F$34,MATCH($P21,'Mène 4'!$B$5:$B$34,0),1),0),_xlfn.IFNA(INDEX('Mène 4'!$G$5:$G$34,MATCH($P21,'Mène 4'!$D$5:$D$34,0),1),0)),0),) = 13,P21,"")</f>
        <v/>
      </c>
      <c r="AD21" s="28" t="str">
        <f aca="true">IF(AND(Équipe!$B22&lt;&gt;0,'Mène 5'!AC21&lt;&gt;""),RAND(),"")</f>
        <v/>
      </c>
      <c r="AE21" s="28" t="str">
        <f aca="true">IF( AND(Équipe!$B22&lt;&gt;0,$AC21&lt;&gt;""),RANK($AD21,$AD$2:INDIRECT("$AD$"&amp;0+COUNTA($P$2:$P$61)))+MAX($AA$2:$AA$61),"")</f>
        <v/>
      </c>
      <c r="AG21" s="28" t="str">
        <f aca="false">IF(SUM(IF(SUM(_xlfn.IFNA(INDEX('Mène 1'!$F$5:$F$34,MATCH($P21,'Mène 1'!$B$5:$B$34,0),1),0),_xlfn.IFNA(INDEX('Mène 1'!$G$5:$G$34,MATCH($P21,'Mène 1'!$D$5:$D$34,0),1),0))=13,SUM(_xlfn.IFNA(INDEX('Mène 1'!$F$5:$F$34,MATCH($P21,'Mène 1'!$B$5:$B$34,0),1),0),_xlfn.IFNA(INDEX('Mène 1'!$G$5:$G$34,MATCH($P21,'Mène 1'!$D$5:$D$34,0),1),0)),0),IF(SUM(_xlfn.IFNA(INDEX('Mène 2'!$F$5:$F$34,MATCH($P21,'Mène 2'!$B$5:$B$34,0),1),0),_xlfn.IFNA(INDEX('Mène 2'!$G$5:$G$34,MATCH($P21,'Mène 2'!$D$5:$D$34,0),1),0))=13,SUM(_xlfn.IFNA(INDEX('Mène 2'!$F$5:$F$34,MATCH($P21,'Mène 2'!$B$5:$B$34,0),1),0),_xlfn.IFNA(INDEX('Mène 2'!$G$5:$G$34,MATCH($P21,'Mène 2'!$D$5:$D$34,0),1),0)),0),IF(SUM(_xlfn.IFNA(INDEX('Mène 3'!$F$5:$F$33,MATCH($P21,'Mène 3'!$B$5:$B$34,0),1),0),_xlfn.IFNA(INDEX('Mène 3'!$G$5:$G$34,MATCH($P21,'Mène 3'!$D$5:$D$34,0),1),0))=13,SUM(_xlfn.IFNA(INDEX('Mène 3'!$F$5:$F$34,MATCH($P21,'Mène 3'!$B$5:$B$34,0),1),0),_xlfn.IFNA(INDEX('Mène 3'!$G$5:$G$34,MATCH($P21,'Mène 3'!$D$5:$D$34,0),1),0)),0),IF(SUM(_xlfn.IFNA(INDEX('Mène 4'!$F$5:$F$34,MATCH($P21,'Mène 4'!$B$5:$B$34,0),1),0),_xlfn.IFNA(INDEX('Mène 4'!$G$5:$G$34,MATCH($P21,'Mène 4'!$D$5:$D$34,0),1),0))=13,SUM(_xlfn.IFNA(INDEX('Mène 4'!$F$5:$F$34,MATCH($P21,'Mène 4'!$B$5:$B$34,0),1),0),_xlfn.IFNA(INDEX('Mène 4'!$G$5:$G$34,MATCH($P21,'Mène 4'!$D$5:$D$34,0),1),0)),0),) = 0,P21,"")</f>
        <v/>
      </c>
      <c r="AH21" s="28" t="str">
        <f aca="true">IF(AND(Équipe!$B22&lt;&gt;0,'Mène 5'!AG21&lt;&gt;""),RAND(),"")</f>
        <v/>
      </c>
      <c r="AI21" s="28" t="str">
        <f aca="true">IF( AND(Équipe!$B22&lt;&gt;0,$AG21&lt;&gt;""),RANK($AH21,$AH$2:INDIRECT("$AH$"&amp;0+COUNTA($P$2:$P$61)))+MAX($AE$2:$AE$61),"")</f>
        <v/>
      </c>
    </row>
    <row r="22" customFormat="false" ht="30.6" hidden="false" customHeight="true" outlineLevel="0" collapsed="false">
      <c r="A22" s="33" t="n">
        <f aca="false">IF(ROW(A22)-4&lt;=Procédure!$K$3,ROW(A22)-4,IF(ROW(A22)-(QUOTIENT(ROW(A22)-4,Procédure!$K$3)*Procédure!$K$3)-4&lt;&gt;0,ROW(A22)-(QUOTIENT(ROW(A22)-4,Procédure!$K$3)*Procédure!$K$3)-4,ROW(A22)-(QUOTIENT(ROW(A22)-4,Procédure!$K$3)*Procédure!$K$3)-4+Procédure!$K$3))</f>
        <v>3</v>
      </c>
      <c r="B22" s="37"/>
      <c r="C22" s="38"/>
      <c r="D22" s="37"/>
      <c r="E22" s="38"/>
      <c r="F22" s="17"/>
      <c r="G22" s="17"/>
      <c r="I22" s="31" t="str">
        <f aca="false">IF(ROW(I22)&lt;=QUOTIENT(COUNTA($P$2:$P$61)-COUNTBLANK($P$2:$P$61),2)+MOD(COUNTA($P$2:$P$61)-COUNTBLANK($P$2:$P$61),2)+2,IF(ROW(I22)&lt;&gt;3,I21+2,1),"")</f>
        <v/>
      </c>
      <c r="J22" s="1" t="str">
        <f aca="false">IF(I22&lt;&gt;"",SUM(_xlfn.IFNA(INDEX($P$2:$P$61,MATCH(I22,$S$2:$S$61,0),1),0),_xlfn.IFNA(INDEX($P$2:$P$61,MATCH(I22,$W$2:$W$61,0),1),0),_xlfn.IFNA(INDEX($P$2:$P$61,MATCH(I22,$AA$2:$AA$61,0),1),0),_xlfn.IFNA(INDEX($P$2:$P$61,MATCH(I22,$AI$2:$AI$61,0),1),0),_xlfn.IFNA(INDEX($P$2:$P$61,MATCH(I22,$AE$2:$AE$61,0),1),0) ),"")</f>
        <v/>
      </c>
      <c r="K22" s="1" t="str">
        <f aca="false">_xlfn.IFNA(INDEX(Équipe!$B$3:$B$62,MATCH(J22,Équipe!$A$3:$A$62,0),1),"")</f>
        <v/>
      </c>
      <c r="L22" s="1" t="str">
        <f aca="false">IF(
      AND (N22&lt;&gt;"", SUM(_xlfn.IFNA(INDEX($P$2:$P$61,MATCH(N22,$S$2:$S$61,0),1),0),_xlfn.IFNA(INDEX($P$2:$P$61,MATCH(N22,$W$2:$W$61,0),1),0),_xlfn.IFNA(INDEX($P$2:$P$61,MATCH(N22,$AA$2:$AA$61,0),1),0),_xlfn.IFNA(INDEX($P$2:$P$61,MATCH(N22,$AE$2:$AE$61,0),1),0), _xlfn.IFNA(INDEX($P$2:$P$61,MATCH(N22,$AI$2:$AI$61,0),1),0))&lt;&gt;0),
SUM(_xlfn.IFNA(INDEX($P$2:$P$61,MATCH(N22,$S$2:$S$61,0),1),0),_xlfn.IFNA(INDEX($P$2:$P$61,MATCH(N22,$W$2:$W$61,0),1),0),_xlfn.IFNA(INDEX($P$2:$P$61,MATCH(N22,$AA$2:$AA$61,0),1),0),_xlfn.IFNA(INDEX($P$2:$P$61,MATCH(N22,$AE$2:$AE$61,0),1),0), _xlfn.IFNA(INDEX($P$2:$P$61,MATCH(N22,$AI$2:$AI$61,0),1),0)),
"")</f>
        <v/>
      </c>
      <c r="M22" s="1" t="str">
        <f aca="false">_xlfn.IFNA(INDEX(Équipe!$B$3:$B$62,MATCH(L22,Équipe!$A$3:$A$62,0),1),"")</f>
        <v/>
      </c>
      <c r="N22" s="31" t="str">
        <f aca="false">IF(ROW(N22)&lt;=QUOTIENT(COUNTA($P$2:$P$61)-COUNTBLANK($P$2:$P$61),2)+MOD(COUNTA($P$2:$P$61)-COUNTBLANK($P$2:$P$61),2)+2,I22+1,"")</f>
        <v/>
      </c>
      <c r="P22" s="28" t="str">
        <f aca="false">IF(Équipe!$B23&lt;&gt;0,Équipe!$A23,"")</f>
        <v/>
      </c>
      <c r="Q22" s="28" t="str">
        <f aca="false">IF(AND(SUM(_xlfn.IFNA(INDEX('Mène 1'!$F$5:$F$34,MATCH($P22,'Mène 1'!$B$5:$B$34,0),1),0) , _xlfn.IFNA(INDEX('Mène 1'!$G$5:$G$34,MATCH($P22,'Mène 1'!$D$5:$D$34,0),1),0))=13,SUM(_xlfn.IFNA(INDEX('Mène 2'!$F$5:$F$34,MATCH($P22,'Mène 2'!$B$5:$B$34,0),1),0) , _xlfn.IFNA(INDEX('Mène 2'!$G$5:$G$34,MATCH($P22,'Mène 2'!$D$5:$D$34,0),1),0))=13, SUM(_xlfn.IFNA(INDEX('Mène 3'!$F$5:$F$34,MATCH($P22,'Mène 3'!$B$5:$B$34,0),1),0) , _xlfn.IFNA(INDEX('Mène 3'!$G$5:$G$34,MATCH($P22,'Mène 3'!$D$5:$D$34,0),1),0))=13, SUM(_xlfn.IFNA(INDEX('Mène 4'!$F$5:$F$34,MATCH($P22,'Mène 4'!$B$5:$B$34,0),1),0) , _xlfn.IFNA(INDEX('Mène 4'!$G$5:$G$34,MATCH($P22,'Mène 4'!$D$5:$D$34,0),1),0))=13),$P22,"")</f>
        <v/>
      </c>
      <c r="R22" s="28" t="str">
        <f aca="true">IF(AND(Équipe!$B23&lt;&gt;0,'Mène 5'!Q22&lt;&gt;""),RAND(),"")</f>
        <v/>
      </c>
      <c r="S22" s="28" t="str">
        <f aca="true">IF(AND(Équipe!$B23&lt;&gt;0,$Q22&lt;&gt;""),RANK($R22,$R$2:INDIRECT("$R$"&amp;0+COUNTA($P$2:$P$61))),"")</f>
        <v/>
      </c>
      <c r="U22" s="28" t="str">
        <f aca="false">IF(SUM(IF(SUM(_xlfn.IFNA(INDEX('Mène 1'!$F$5:$F$34,MATCH($P22,'Mène 1'!$B$5:$B$34,0),1),0),_xlfn.IFNA(INDEX('Mène 1'!$G$5:$G$34,MATCH($P22,'Mène 1'!$D$5:$D$34,0),1),0))=13,SUM(_xlfn.IFNA(INDEX('Mène 1'!$F$5:$F$34,MATCH($P22,'Mène 1'!$B$5:$B$34,0),1),0),_xlfn.IFNA(INDEX('Mène 1'!$G$5:$G$34,MATCH($P22,'Mène 1'!$D$5:$D$34,0),1),0)),0),IF(SUM(_xlfn.IFNA(INDEX('Mène 2'!$F$5:$F$34,MATCH($P22,'Mène 2'!$B$5:$B$34,0),1),0),_xlfn.IFNA(INDEX('Mène 2'!$G$5:$G$34,MATCH($P22,'Mène 2'!$D$5:$D$34,0),1),0))=13,SUM(_xlfn.IFNA(INDEX('Mène 2'!$F$5:$F$34,MATCH($P22,'Mène 2'!$B$5:$B$34,0),1),0),_xlfn.IFNA(INDEX('Mène 2'!$G$5:$G$34,MATCH($P22,'Mène 2'!$D$5:$D$34,0),1),0)),0),IF(SUM(_xlfn.IFNA(INDEX('Mène 3'!$F$5:$F$34,MATCH($P22,'Mène 3'!$B$5:$B$34,0),1),0),_xlfn.IFNA(INDEX('Mène 3'!$G$5:$G$34,MATCH($P22,'Mène 3'!$D$5:$D$34,0),1),0))=13,SUM(_xlfn.IFNA(INDEX('Mène 3'!$F$5:$F$34,MATCH($P22,'Mène 3'!$B$5:$B$34,0),1),0),_xlfn.IFNA(INDEX('Mène 3'!$G$5:$G$34,MATCH($P22,'Mène 3'!$D$5:$D$34,0),1),0)),0),IF(SUM(_xlfn.IFNA(INDEX('Mène 4'!$F$5:$F$34,MATCH($P22,'Mène 4'!$B$5:$B$34,0),1),0),_xlfn.IFNA(INDEX('Mène 4'!$G$5:$G$34,MATCH($P22,'Mène 4'!$D$5:$D$34,0),1),0))=13,SUM(_xlfn.IFNA(INDEX('Mène 4'!$F$5:$F$34,MATCH($P22,'Mène 4'!$B$5:$B$34,0),1),0),_xlfn.IFNA(INDEX('Mène 4'!$G$5:$G$34,MATCH($P22,'Mène 4'!$D$5:$D$34,0),1),0)),0),) = 39,P22,"")</f>
        <v/>
      </c>
      <c r="V22" s="28" t="str">
        <f aca="true">IF(AND(Équipe!$B23&lt;&gt;0,'Mène 5'!U22&lt;&gt;""),RAND(),"")</f>
        <v/>
      </c>
      <c r="W22" s="28" t="str">
        <f aca="true">IF( AND(Équipe!$B23&lt;&gt;0,$U22&lt;&gt;""),RANK($V22,$V$2:INDIRECT("$V$"&amp;0+COUNTA($P$2:$P$61)))+MAX($S$2:$S$61),"")</f>
        <v/>
      </c>
      <c r="Y22" s="28" t="str">
        <f aca="false">IF(SUM(IF(SUM(_xlfn.IFNA(INDEX('Mène 1'!$F$5:$F$34,MATCH($P22,'Mène 1'!$B$5:$B$34,0),1),0),_xlfn.IFNA(INDEX('Mène 1'!$G$5:$G$34,MATCH($P22,'Mène 1'!$D$5:$D$34,0),1),0))=13,SUM(_xlfn.IFNA(INDEX('Mène 1'!$F$5:$F$34,MATCH($P22,'Mène 1'!$B$5:$B$34,0),1),0),_xlfn.IFNA(INDEX('Mène 1'!$G$5:$G$34,MATCH($P22,'Mène 1'!$D$5:$D$34,0),1),0)),0),IF(SUM(_xlfn.IFNA(INDEX('Mène 2'!$F$5:$F$34,MATCH($P22,'Mène 2'!$B$5:$B$34,0),1),0),_xlfn.IFNA(INDEX('Mène 2'!$G$5:$G$34,MATCH($P22,'Mène 2'!$D$5:$D$34,0),1),0))=13,SUM(_xlfn.IFNA(INDEX('Mène 2'!$F$5:$F$34,MATCH($P22,'Mène 2'!$B$5:$B$34,0),1),0),_xlfn.IFNA(INDEX('Mène 2'!$G$5:$G$34,MATCH($P22,'Mène 2'!$D$5:$D$34,0),1),0)),0),IF(SUM(_xlfn.IFNA(INDEX('Mène 3'!$F$5:$F$34,MATCH($P22,'Mène 3'!$B$5:$B$34,0),1),0),_xlfn.IFNA(INDEX('Mène 3'!$G$5:$G$34,MATCH($P22,'Mène 3'!$D$5:$D$34,0),1),0))=13,SUM(_xlfn.IFNA(INDEX('Mène 3'!$F$5:$F$34,MATCH($P22,'Mène 3'!$B$5:$B$34,0),1),0),_xlfn.IFNA(INDEX('Mène 3'!$G$5:$G$34,MATCH($P22,'Mène 3'!$D$5:$D$34,0),1),0)),0),IF(SUM(_xlfn.IFNA(INDEX('Mène 4'!$F$5:$F$34,MATCH($P22,'Mène 4'!$B$5:$B$34,0),1),0),_xlfn.IFNA(INDEX('Mène 4'!$G$5:$G$34,MATCH($P22,'Mène 4'!$D$5:$D$34,0),1),0))=13,SUM(_xlfn.IFNA(INDEX('Mène 4'!$F$5:$F$34,MATCH($P22,'Mène 4'!$B$5:$B$34,0),1),0),_xlfn.IFNA(INDEX('Mène 4'!$G$5:$G$34,MATCH($P22,'Mène 4'!$D$5:$D$34,0),1),0)),0),) = 26,P22,"")</f>
        <v/>
      </c>
      <c r="Z22" s="28" t="str">
        <f aca="true">IF(AND(Équipe!$B23&lt;&gt;0,'Mène 5'!Y22&lt;&gt;""),RAND(),"")</f>
        <v/>
      </c>
      <c r="AA22" s="28" t="str">
        <f aca="true">IF( AND(Équipe!$B23&lt;&gt;0,$Y22&lt;&gt;""),RANK($Z22,$Z$2:INDIRECT("$Z$"&amp;0+COUNTA($P$2:$P$61)))+MAX($W$2:$W$61),"")</f>
        <v/>
      </c>
      <c r="AC22" s="28" t="str">
        <f aca="false">IF(SUM(IF(SUM(_xlfn.IFNA(INDEX('Mène 1'!$F$5:$F$34,MATCH($P22,'Mène 1'!$B$5:$B$34,0),1),0),_xlfn.IFNA(INDEX('Mène 1'!$G$5:$G$34,MATCH($P22,'Mène 1'!$D$5:$D$34,0),1),0))=13,SUM(_xlfn.IFNA(INDEX('Mène 1'!$F$5:$F$34,MATCH($P22,'Mène 1'!$B$5:$B$34,0),1),0),_xlfn.IFNA(INDEX('Mène 1'!$G$5:$G$34,MATCH($P22,'Mène 1'!$D$5:$D$34,0),1),0)),0),IF(SUM(_xlfn.IFNA(INDEX('Mène 2'!$F$5:$F$34,MATCH($P22,'Mène 2'!$B$5:$B$34,0),1),0),_xlfn.IFNA(INDEX('Mène 2'!$G$5:$G$34,MATCH($P22,'Mène 2'!$D$5:$D$34,0),1),0))=13,SUM(_xlfn.IFNA(INDEX('Mène 2'!$F$5:$F$34,MATCH($P22,'Mène 2'!$B$5:$B$34,0),1),0),_xlfn.IFNA(INDEX('Mène 2'!$G$5:$G$34,MATCH($P22,'Mène 2'!$D$5:$D$34,0),1),0)),0),IF(SUM(_xlfn.IFNA(INDEX('Mène 3'!$F$5:$F$34,MATCH($P22,'Mène 3'!$B$5:$B$34,0),1),0),_xlfn.IFNA(INDEX('Mène 3'!$G$5:$G$34,MATCH($P22,'Mène 3'!$D$5:$D$34,0),1),0))=13,SUM(_xlfn.IFNA(INDEX('Mène 3'!$F$5:$F$43,MATCH($P22,'Mène 3'!$B$5:$B$34,0),1),0),_xlfn.IFNA(INDEX('Mène 3'!$G$5:$G$34,MATCH($P22,'Mène 3'!$D$5:$D$34,0),1),0)),0),IF(SUM(_xlfn.IFNA(INDEX('Mène 4'!$F$5:$F$34,MATCH($P22,'Mène 4'!$B$5:$B$34,0),1),0),_xlfn.IFNA(INDEX('Mène 4'!$G$5:$G$34,MATCH($P22,'Mène 4'!$D$5:$D$34,0),1),0))=13,SUM(_xlfn.IFNA(INDEX('Mène 4'!$F$5:$F$34,MATCH($P22,'Mène 4'!$B$5:$B$34,0),1),0),_xlfn.IFNA(INDEX('Mène 4'!$G$5:$G$34,MATCH($P22,'Mène 4'!$D$5:$D$34,0),1),0)),0),) = 13,P22,"")</f>
        <v/>
      </c>
      <c r="AD22" s="28" t="str">
        <f aca="true">IF(AND(Équipe!$B23&lt;&gt;0,'Mène 5'!AC22&lt;&gt;""),RAND(),"")</f>
        <v/>
      </c>
      <c r="AE22" s="28" t="str">
        <f aca="true">IF( AND(Équipe!$B23&lt;&gt;0,$AC22&lt;&gt;""),RANK($AD22,$AD$2:INDIRECT("$AD$"&amp;0+COUNTA($P$2:$P$61)))+MAX($AA$2:$AA$61),"")</f>
        <v/>
      </c>
      <c r="AG22" s="28" t="str">
        <f aca="false">IF(SUM(IF(SUM(_xlfn.IFNA(INDEX('Mène 1'!$F$5:$F$34,MATCH($P22,'Mène 1'!$B$5:$B$34,0),1),0),_xlfn.IFNA(INDEX('Mène 1'!$G$5:$G$34,MATCH($P22,'Mène 1'!$D$5:$D$34,0),1),0))=13,SUM(_xlfn.IFNA(INDEX('Mène 1'!$F$5:$F$34,MATCH($P22,'Mène 1'!$B$5:$B$34,0),1),0),_xlfn.IFNA(INDEX('Mène 1'!$G$5:$G$34,MATCH($P22,'Mène 1'!$D$5:$D$34,0),1),0)),0),IF(SUM(_xlfn.IFNA(INDEX('Mène 2'!$F$5:$F$34,MATCH($P22,'Mène 2'!$B$5:$B$34,0),1),0),_xlfn.IFNA(INDEX('Mène 2'!$G$5:$G$34,MATCH($P22,'Mène 2'!$D$5:$D$34,0),1),0))=13,SUM(_xlfn.IFNA(INDEX('Mène 2'!$F$5:$F$34,MATCH($P22,'Mène 2'!$B$5:$B$34,0),1),0),_xlfn.IFNA(INDEX('Mène 2'!$G$5:$G$34,MATCH($P22,'Mène 2'!$D$5:$D$34,0),1),0)),0),IF(SUM(_xlfn.IFNA(INDEX('Mène 3'!$F$5:$F$33,MATCH($P22,'Mène 3'!$B$5:$B$34,0),1),0),_xlfn.IFNA(INDEX('Mène 3'!$G$5:$G$34,MATCH($P22,'Mène 3'!$D$5:$D$34,0),1),0))=13,SUM(_xlfn.IFNA(INDEX('Mène 3'!$F$5:$F$34,MATCH($P22,'Mène 3'!$B$5:$B$34,0),1),0),_xlfn.IFNA(INDEX('Mène 3'!$G$5:$G$34,MATCH($P22,'Mène 3'!$D$5:$D$34,0),1),0)),0),IF(SUM(_xlfn.IFNA(INDEX('Mène 4'!$F$5:$F$34,MATCH($P22,'Mène 4'!$B$5:$B$34,0),1),0),_xlfn.IFNA(INDEX('Mène 4'!$G$5:$G$34,MATCH($P22,'Mène 4'!$D$5:$D$34,0),1),0))=13,SUM(_xlfn.IFNA(INDEX('Mène 4'!$F$5:$F$34,MATCH($P22,'Mène 4'!$B$5:$B$34,0),1),0),_xlfn.IFNA(INDEX('Mène 4'!$G$5:$G$34,MATCH($P22,'Mène 4'!$D$5:$D$34,0),1),0)),0),) = 0,P22,"")</f>
        <v/>
      </c>
      <c r="AH22" s="28" t="str">
        <f aca="true">IF(AND(Équipe!$B23&lt;&gt;0,'Mène 5'!AG22&lt;&gt;""),RAND(),"")</f>
        <v/>
      </c>
      <c r="AI22" s="28" t="str">
        <f aca="true">IF( AND(Équipe!$B23&lt;&gt;0,$AG22&lt;&gt;""),RANK($AH22,$AH$2:INDIRECT("$AH$"&amp;0+COUNTA($P$2:$P$61)))+MAX($AE$2:$AE$61),"")</f>
        <v/>
      </c>
    </row>
    <row r="23" customFormat="false" ht="30.6" hidden="false" customHeight="true" outlineLevel="0" collapsed="false">
      <c r="A23" s="33" t="n">
        <f aca="false">IF(ROW(A23)-4&lt;=Procédure!$K$3,ROW(A23)-4,IF(ROW(A23)-(QUOTIENT(ROW(A23)-4,Procédure!$K$3)*Procédure!$K$3)-4&lt;&gt;0,ROW(A23)-(QUOTIENT(ROW(A23)-4,Procédure!$K$3)*Procédure!$K$3)-4,ROW(A23)-(QUOTIENT(ROW(A23)-4,Procédure!$K$3)*Procédure!$K$3)-4+Procédure!$K$3))</f>
        <v>4</v>
      </c>
      <c r="B23" s="37"/>
      <c r="C23" s="38"/>
      <c r="D23" s="37"/>
      <c r="E23" s="38"/>
      <c r="F23" s="17"/>
      <c r="G23" s="17"/>
      <c r="I23" s="31" t="str">
        <f aca="false">IF(ROW(I23)&lt;=QUOTIENT(COUNTA($P$2:$P$61)-COUNTBLANK($P$2:$P$61),2)+MOD(COUNTA($P$2:$P$61)-COUNTBLANK($P$2:$P$61),2)+2,IF(ROW(I23)&lt;&gt;3,I22+2,1),"")</f>
        <v/>
      </c>
      <c r="J23" s="1" t="str">
        <f aca="false">IF(I23&lt;&gt;"",SUM(_xlfn.IFNA(INDEX($P$2:$P$61,MATCH(I23,$S$2:$S$61,0),1),0),_xlfn.IFNA(INDEX($P$2:$P$61,MATCH(I23,$W$2:$W$61,0),1),0),_xlfn.IFNA(INDEX($P$2:$P$61,MATCH(I23,$AA$2:$AA$61,0),1),0),_xlfn.IFNA(INDEX($P$2:$P$61,MATCH(I23,$AI$2:$AI$61,0),1),0),_xlfn.IFNA(INDEX($P$2:$P$61,MATCH(I23,$AE$2:$AE$61,0),1),0) ),"")</f>
        <v/>
      </c>
      <c r="K23" s="1" t="str">
        <f aca="false">_xlfn.IFNA(INDEX(Équipe!$B$3:$B$62,MATCH(J23,Équipe!$A$3:$A$62,0),1),"")</f>
        <v/>
      </c>
      <c r="L23" s="1" t="str">
        <f aca="false">IF(
      AND (N23&lt;&gt;"", SUM(_xlfn.IFNA(INDEX($P$2:$P$61,MATCH(N23,$S$2:$S$61,0),1),0),_xlfn.IFNA(INDEX($P$2:$P$61,MATCH(N23,$W$2:$W$61,0),1),0),_xlfn.IFNA(INDEX($P$2:$P$61,MATCH(N23,$AA$2:$AA$61,0),1),0),_xlfn.IFNA(INDEX($P$2:$P$61,MATCH(N23,$AE$2:$AE$61,0),1),0), _xlfn.IFNA(INDEX($P$2:$P$61,MATCH(N23,$AI$2:$AI$61,0),1),0))&lt;&gt;0),
SUM(_xlfn.IFNA(INDEX($P$2:$P$61,MATCH(N23,$S$2:$S$61,0),1),0),_xlfn.IFNA(INDEX($P$2:$P$61,MATCH(N23,$W$2:$W$61,0),1),0),_xlfn.IFNA(INDEX($P$2:$P$61,MATCH(N23,$AA$2:$AA$61,0),1),0),_xlfn.IFNA(INDEX($P$2:$P$61,MATCH(N23,$AE$2:$AE$61,0),1),0), _xlfn.IFNA(INDEX($P$2:$P$61,MATCH(N23,$AI$2:$AI$61,0),1),0)),
"")</f>
        <v/>
      </c>
      <c r="M23" s="1" t="str">
        <f aca="false">_xlfn.IFNA(INDEX(Équipe!$B$3:$B$62,MATCH(L23,Équipe!$A$3:$A$62,0),1),"")</f>
        <v/>
      </c>
      <c r="N23" s="31" t="str">
        <f aca="false">IF(ROW(N23)&lt;=QUOTIENT(COUNTA($P$2:$P$61)-COUNTBLANK($P$2:$P$61),2)+MOD(COUNTA($P$2:$P$61)-COUNTBLANK($P$2:$P$61),2)+2,I23+1,"")</f>
        <v/>
      </c>
      <c r="P23" s="28" t="str">
        <f aca="false">IF(Équipe!$B24&lt;&gt;0,Équipe!$A24,"")</f>
        <v/>
      </c>
      <c r="Q23" s="28" t="str">
        <f aca="false">IF(AND(SUM(_xlfn.IFNA(INDEX('Mène 1'!$F$5:$F$34,MATCH($P23,'Mène 1'!$B$5:$B$34,0),1),0) , _xlfn.IFNA(INDEX('Mène 1'!$G$5:$G$34,MATCH($P23,'Mène 1'!$D$5:$D$34,0),1),0))=13,SUM(_xlfn.IFNA(INDEX('Mène 2'!$F$5:$F$34,MATCH($P23,'Mène 2'!$B$5:$B$34,0),1),0) , _xlfn.IFNA(INDEX('Mène 2'!$G$5:$G$34,MATCH($P23,'Mène 2'!$D$5:$D$34,0),1),0))=13, SUM(_xlfn.IFNA(INDEX('Mène 3'!$F$5:$F$34,MATCH($P23,'Mène 3'!$B$5:$B$34,0),1),0) , _xlfn.IFNA(INDEX('Mène 3'!$G$5:$G$34,MATCH($P23,'Mène 3'!$D$5:$D$34,0),1),0))=13, SUM(_xlfn.IFNA(INDEX('Mène 4'!$F$5:$F$34,MATCH($P23,'Mène 4'!$B$5:$B$34,0),1),0) , _xlfn.IFNA(INDEX('Mène 4'!$G$5:$G$34,MATCH($P23,'Mène 4'!$D$5:$D$34,0),1),0))=13),$P23,"")</f>
        <v/>
      </c>
      <c r="R23" s="28" t="str">
        <f aca="true">IF(AND(Équipe!$B24&lt;&gt;0,'Mène 5'!Q23&lt;&gt;""),RAND(),"")</f>
        <v/>
      </c>
      <c r="S23" s="28" t="str">
        <f aca="true">IF(AND(Équipe!$B24&lt;&gt;0,$Q23&lt;&gt;""),RANK($R23,$R$2:INDIRECT("$R$"&amp;0+COUNTA($P$2:$P$61))),"")</f>
        <v/>
      </c>
      <c r="U23" s="28" t="str">
        <f aca="false">IF(SUM(IF(SUM(_xlfn.IFNA(INDEX('Mène 1'!$F$5:$F$34,MATCH($P23,'Mène 1'!$B$5:$B$34,0),1),0),_xlfn.IFNA(INDEX('Mène 1'!$G$5:$G$34,MATCH($P23,'Mène 1'!$D$5:$D$34,0),1),0))=13,SUM(_xlfn.IFNA(INDEX('Mène 1'!$F$5:$F$34,MATCH($P23,'Mène 1'!$B$5:$B$34,0),1),0),_xlfn.IFNA(INDEX('Mène 1'!$G$5:$G$34,MATCH($P23,'Mène 1'!$D$5:$D$34,0),1),0)),0),IF(SUM(_xlfn.IFNA(INDEX('Mène 2'!$F$5:$F$34,MATCH($P23,'Mène 2'!$B$5:$B$34,0),1),0),_xlfn.IFNA(INDEX('Mène 2'!$G$5:$G$34,MATCH($P23,'Mène 2'!$D$5:$D$34,0),1),0))=13,SUM(_xlfn.IFNA(INDEX('Mène 2'!$F$5:$F$34,MATCH($P23,'Mène 2'!$B$5:$B$34,0),1),0),_xlfn.IFNA(INDEX('Mène 2'!$G$5:$G$34,MATCH($P23,'Mène 2'!$D$5:$D$34,0),1),0)),0),IF(SUM(_xlfn.IFNA(INDEX('Mène 3'!$F$5:$F$34,MATCH($P23,'Mène 3'!$B$5:$B$34,0),1),0),_xlfn.IFNA(INDEX('Mène 3'!$G$5:$G$34,MATCH($P23,'Mène 3'!$D$5:$D$34,0),1),0))=13,SUM(_xlfn.IFNA(INDEX('Mène 3'!$F$5:$F$34,MATCH($P23,'Mène 3'!$B$5:$B$34,0),1),0),_xlfn.IFNA(INDEX('Mène 3'!$G$5:$G$34,MATCH($P23,'Mène 3'!$D$5:$D$34,0),1),0)),0),IF(SUM(_xlfn.IFNA(INDEX('Mène 4'!$F$5:$F$34,MATCH($P23,'Mène 4'!$B$5:$B$34,0),1),0),_xlfn.IFNA(INDEX('Mène 4'!$G$5:$G$34,MATCH($P23,'Mène 4'!$D$5:$D$34,0),1),0))=13,SUM(_xlfn.IFNA(INDEX('Mène 4'!$F$5:$F$34,MATCH($P23,'Mène 4'!$B$5:$B$34,0),1),0),_xlfn.IFNA(INDEX('Mène 4'!$G$5:$G$34,MATCH($P23,'Mène 4'!$D$5:$D$34,0),1),0)),0),) = 39,P23,"")</f>
        <v/>
      </c>
      <c r="V23" s="28" t="str">
        <f aca="true">IF(AND(Équipe!$B24&lt;&gt;0,'Mène 5'!U23&lt;&gt;""),RAND(),"")</f>
        <v/>
      </c>
      <c r="W23" s="28" t="str">
        <f aca="true">IF( AND(Équipe!$B24&lt;&gt;0,$U23&lt;&gt;""),RANK($V23,$V$2:INDIRECT("$V$"&amp;0+COUNTA($P$2:$P$61)))+MAX($S$2:$S$61),"")</f>
        <v/>
      </c>
      <c r="Y23" s="28" t="str">
        <f aca="false">IF(SUM(IF(SUM(_xlfn.IFNA(INDEX('Mène 1'!$F$5:$F$34,MATCH($P23,'Mène 1'!$B$5:$B$34,0),1),0),_xlfn.IFNA(INDEX('Mène 1'!$G$5:$G$34,MATCH($P23,'Mène 1'!$D$5:$D$34,0),1),0))=13,SUM(_xlfn.IFNA(INDEX('Mène 1'!$F$5:$F$34,MATCH($P23,'Mène 1'!$B$5:$B$34,0),1),0),_xlfn.IFNA(INDEX('Mène 1'!$G$5:$G$34,MATCH($P23,'Mène 1'!$D$5:$D$34,0),1),0)),0),IF(SUM(_xlfn.IFNA(INDEX('Mène 2'!$F$5:$F$34,MATCH($P23,'Mène 2'!$B$5:$B$34,0),1),0),_xlfn.IFNA(INDEX('Mène 2'!$G$5:$G$34,MATCH($P23,'Mène 2'!$D$5:$D$34,0),1),0))=13,SUM(_xlfn.IFNA(INDEX('Mène 2'!$F$5:$F$34,MATCH($P23,'Mène 2'!$B$5:$B$34,0),1),0),_xlfn.IFNA(INDEX('Mène 2'!$G$5:$G$34,MATCH($P23,'Mène 2'!$D$5:$D$34,0),1),0)),0),IF(SUM(_xlfn.IFNA(INDEX('Mène 3'!$F$5:$F$34,MATCH($P23,'Mène 3'!$B$5:$B$34,0),1),0),_xlfn.IFNA(INDEX('Mène 3'!$G$5:$G$34,MATCH($P23,'Mène 3'!$D$5:$D$34,0),1),0))=13,SUM(_xlfn.IFNA(INDEX('Mène 3'!$F$5:$F$34,MATCH($P23,'Mène 3'!$B$5:$B$34,0),1),0),_xlfn.IFNA(INDEX('Mène 3'!$G$5:$G$34,MATCH($P23,'Mène 3'!$D$5:$D$34,0),1),0)),0),IF(SUM(_xlfn.IFNA(INDEX('Mène 4'!$F$5:$F$34,MATCH($P23,'Mène 4'!$B$5:$B$34,0),1),0),_xlfn.IFNA(INDEX('Mène 4'!$G$5:$G$34,MATCH($P23,'Mène 4'!$D$5:$D$34,0),1),0))=13,SUM(_xlfn.IFNA(INDEX('Mène 4'!$F$5:$F$34,MATCH($P23,'Mène 4'!$B$5:$B$34,0),1),0),_xlfn.IFNA(INDEX('Mène 4'!$G$5:$G$34,MATCH($P23,'Mène 4'!$D$5:$D$34,0),1),0)),0),) = 26,P23,"")</f>
        <v/>
      </c>
      <c r="Z23" s="28" t="str">
        <f aca="true">IF(AND(Équipe!$B24&lt;&gt;0,'Mène 5'!Y23&lt;&gt;""),RAND(),"")</f>
        <v/>
      </c>
      <c r="AA23" s="28" t="str">
        <f aca="true">IF( AND(Équipe!$B24&lt;&gt;0,$Y23&lt;&gt;""),RANK($Z23,$Z$2:INDIRECT("$Z$"&amp;0+COUNTA($P$2:$P$61)))+MAX($W$2:$W$61),"")</f>
        <v/>
      </c>
      <c r="AC23" s="28" t="str">
        <f aca="false">IF(SUM(IF(SUM(_xlfn.IFNA(INDEX('Mène 1'!$F$5:$F$34,MATCH($P23,'Mène 1'!$B$5:$B$34,0),1),0),_xlfn.IFNA(INDEX('Mène 1'!$G$5:$G$34,MATCH($P23,'Mène 1'!$D$5:$D$34,0),1),0))=13,SUM(_xlfn.IFNA(INDEX('Mène 1'!$F$5:$F$34,MATCH($P23,'Mène 1'!$B$5:$B$34,0),1),0),_xlfn.IFNA(INDEX('Mène 1'!$G$5:$G$34,MATCH($P23,'Mène 1'!$D$5:$D$34,0),1),0)),0),IF(SUM(_xlfn.IFNA(INDEX('Mène 2'!$F$5:$F$34,MATCH($P23,'Mène 2'!$B$5:$B$34,0),1),0),_xlfn.IFNA(INDEX('Mène 2'!$G$5:$G$34,MATCH($P23,'Mène 2'!$D$5:$D$34,0),1),0))=13,SUM(_xlfn.IFNA(INDEX('Mène 2'!$F$5:$F$34,MATCH($P23,'Mène 2'!$B$5:$B$34,0),1),0),_xlfn.IFNA(INDEX('Mène 2'!$G$5:$G$34,MATCH($P23,'Mène 2'!$D$5:$D$34,0),1),0)),0),IF(SUM(_xlfn.IFNA(INDEX('Mène 3'!$F$5:$F$34,MATCH($P23,'Mène 3'!$B$5:$B$34,0),1),0),_xlfn.IFNA(INDEX('Mène 3'!$G$5:$G$34,MATCH($P23,'Mène 3'!$D$5:$D$34,0),1),0))=13,SUM(_xlfn.IFNA(INDEX('Mène 3'!$F$5:$F$43,MATCH($P23,'Mène 3'!$B$5:$B$34,0),1),0),_xlfn.IFNA(INDEX('Mène 3'!$G$5:$G$34,MATCH($P23,'Mène 3'!$D$5:$D$34,0),1),0)),0),IF(SUM(_xlfn.IFNA(INDEX('Mène 4'!$F$5:$F$34,MATCH($P23,'Mène 4'!$B$5:$B$34,0),1),0),_xlfn.IFNA(INDEX('Mène 4'!$G$5:$G$34,MATCH($P23,'Mène 4'!$D$5:$D$34,0),1),0))=13,SUM(_xlfn.IFNA(INDEX('Mène 4'!$F$5:$F$34,MATCH($P23,'Mène 4'!$B$5:$B$34,0),1),0),_xlfn.IFNA(INDEX('Mène 4'!$G$5:$G$34,MATCH($P23,'Mène 4'!$D$5:$D$34,0),1),0)),0),) = 13,P23,"")</f>
        <v/>
      </c>
      <c r="AD23" s="28" t="str">
        <f aca="true">IF(AND(Équipe!$B24&lt;&gt;0,'Mène 5'!AC23&lt;&gt;""),RAND(),"")</f>
        <v/>
      </c>
      <c r="AE23" s="28" t="str">
        <f aca="true">IF( AND(Équipe!$B24&lt;&gt;0,$AC23&lt;&gt;""),RANK($AD23,$AD$2:INDIRECT("$AD$"&amp;0+COUNTA($P$2:$P$61)))+MAX($AA$2:$AA$61),"")</f>
        <v/>
      </c>
      <c r="AG23" s="28" t="str">
        <f aca="false">IF(SUM(IF(SUM(_xlfn.IFNA(INDEX('Mène 1'!$F$5:$F$34,MATCH($P23,'Mène 1'!$B$5:$B$34,0),1),0),_xlfn.IFNA(INDEX('Mène 1'!$G$5:$G$34,MATCH($P23,'Mène 1'!$D$5:$D$34,0),1),0))=13,SUM(_xlfn.IFNA(INDEX('Mène 1'!$F$5:$F$34,MATCH($P23,'Mène 1'!$B$5:$B$34,0),1),0),_xlfn.IFNA(INDEX('Mène 1'!$G$5:$G$34,MATCH($P23,'Mène 1'!$D$5:$D$34,0),1),0)),0),IF(SUM(_xlfn.IFNA(INDEX('Mène 2'!$F$5:$F$34,MATCH($P23,'Mène 2'!$B$5:$B$34,0),1),0),_xlfn.IFNA(INDEX('Mène 2'!$G$5:$G$34,MATCH($P23,'Mène 2'!$D$5:$D$34,0),1),0))=13,SUM(_xlfn.IFNA(INDEX('Mène 2'!$F$5:$F$34,MATCH($P23,'Mène 2'!$B$5:$B$34,0),1),0),_xlfn.IFNA(INDEX('Mène 2'!$G$5:$G$34,MATCH($P23,'Mène 2'!$D$5:$D$34,0),1),0)),0),IF(SUM(_xlfn.IFNA(INDEX('Mène 3'!$F$5:$F$33,MATCH($P23,'Mène 3'!$B$5:$B$34,0),1),0),_xlfn.IFNA(INDEX('Mène 3'!$G$5:$G$34,MATCH($P23,'Mène 3'!$D$5:$D$34,0),1),0))=13,SUM(_xlfn.IFNA(INDEX('Mène 3'!$F$5:$F$34,MATCH($P23,'Mène 3'!$B$5:$B$34,0),1),0),_xlfn.IFNA(INDEX('Mène 3'!$G$5:$G$34,MATCH($P23,'Mène 3'!$D$5:$D$34,0),1),0)),0),IF(SUM(_xlfn.IFNA(INDEX('Mène 4'!$F$5:$F$34,MATCH($P23,'Mène 4'!$B$5:$B$34,0),1),0),_xlfn.IFNA(INDEX('Mène 4'!$G$5:$G$34,MATCH($P23,'Mène 4'!$D$5:$D$34,0),1),0))=13,SUM(_xlfn.IFNA(INDEX('Mène 4'!$F$5:$F$34,MATCH($P23,'Mène 4'!$B$5:$B$34,0),1),0),_xlfn.IFNA(INDEX('Mène 4'!$G$5:$G$34,MATCH($P23,'Mène 4'!$D$5:$D$34,0),1),0)),0),) = 0,P23,"")</f>
        <v/>
      </c>
      <c r="AH23" s="28" t="str">
        <f aca="true">IF(AND(Équipe!$B24&lt;&gt;0,'Mène 5'!AG23&lt;&gt;""),RAND(),"")</f>
        <v/>
      </c>
      <c r="AI23" s="28" t="str">
        <f aca="true">IF( AND(Équipe!$B24&lt;&gt;0,$AG23&lt;&gt;""),RANK($AH23,$AH$2:INDIRECT("$AH$"&amp;0+COUNTA($P$2:$P$61)))+MAX($AE$2:$AE$61),"")</f>
        <v/>
      </c>
    </row>
    <row r="24" customFormat="false" ht="30.6" hidden="false" customHeight="true" outlineLevel="0" collapsed="false">
      <c r="A24" s="33" t="n">
        <f aca="false">IF(ROW(A24)-4&lt;=Procédure!$K$3,ROW(A24)-4,IF(ROW(A24)-(QUOTIENT(ROW(A24)-4,Procédure!$K$3)*Procédure!$K$3)-4&lt;&gt;0,ROW(A24)-(QUOTIENT(ROW(A24)-4,Procédure!$K$3)*Procédure!$K$3)-4,ROW(A24)-(QUOTIENT(ROW(A24)-4,Procédure!$K$3)*Procédure!$K$3)-4+Procédure!$K$3))</f>
        <v>5</v>
      </c>
      <c r="B24" s="37"/>
      <c r="C24" s="38"/>
      <c r="D24" s="37"/>
      <c r="E24" s="38"/>
      <c r="F24" s="17"/>
      <c r="G24" s="17"/>
      <c r="I24" s="31" t="str">
        <f aca="false">IF(ROW(I24)&lt;=QUOTIENT(COUNTA($P$2:$P$61)-COUNTBLANK($P$2:$P$61),2)+MOD(COUNTA($P$2:$P$61)-COUNTBLANK($P$2:$P$61),2)+2,IF(ROW(I24)&lt;&gt;3,I23+2,1),"")</f>
        <v/>
      </c>
      <c r="J24" s="1" t="str">
        <f aca="false">IF(I24&lt;&gt;"",SUM(_xlfn.IFNA(INDEX($P$2:$P$61,MATCH(I24,$S$2:$S$61,0),1),0),_xlfn.IFNA(INDEX($P$2:$P$61,MATCH(I24,$W$2:$W$61,0),1),0),_xlfn.IFNA(INDEX($P$2:$P$61,MATCH(I24,$AA$2:$AA$61,0),1),0),_xlfn.IFNA(INDEX($P$2:$P$61,MATCH(I24,$AI$2:$AI$61,0),1),0),_xlfn.IFNA(INDEX($P$2:$P$61,MATCH(I24,$AE$2:$AE$61,0),1),0) ),"")</f>
        <v/>
      </c>
      <c r="K24" s="1" t="str">
        <f aca="false">_xlfn.IFNA(INDEX(Équipe!$B$3:$B$62,MATCH(J24,Équipe!$A$3:$A$62,0),1),"")</f>
        <v/>
      </c>
      <c r="L24" s="1" t="str">
        <f aca="false">IF(
      AND (N24&lt;&gt;"", SUM(_xlfn.IFNA(INDEX($P$2:$P$61,MATCH(N24,$S$2:$S$61,0),1),0),_xlfn.IFNA(INDEX($P$2:$P$61,MATCH(N24,$W$2:$W$61,0),1),0),_xlfn.IFNA(INDEX($P$2:$P$61,MATCH(N24,$AA$2:$AA$61,0),1),0),_xlfn.IFNA(INDEX($P$2:$P$61,MATCH(N24,$AE$2:$AE$61,0),1),0), _xlfn.IFNA(INDEX($P$2:$P$61,MATCH(N24,$AI$2:$AI$61,0),1),0))&lt;&gt;0),
SUM(_xlfn.IFNA(INDEX($P$2:$P$61,MATCH(N24,$S$2:$S$61,0),1),0),_xlfn.IFNA(INDEX($P$2:$P$61,MATCH(N24,$W$2:$W$61,0),1),0),_xlfn.IFNA(INDEX($P$2:$P$61,MATCH(N24,$AA$2:$AA$61,0),1),0),_xlfn.IFNA(INDEX($P$2:$P$61,MATCH(N24,$AE$2:$AE$61,0),1),0), _xlfn.IFNA(INDEX($P$2:$P$61,MATCH(N24,$AI$2:$AI$61,0),1),0)),
"")</f>
        <v/>
      </c>
      <c r="M24" s="1" t="str">
        <f aca="false">_xlfn.IFNA(INDEX(Équipe!$B$3:$B$62,MATCH(L24,Équipe!$A$3:$A$62,0),1),"")</f>
        <v/>
      </c>
      <c r="N24" s="31" t="str">
        <f aca="false">IF(ROW(N24)&lt;=QUOTIENT(COUNTA($P$2:$P$61)-COUNTBLANK($P$2:$P$61),2)+MOD(COUNTA($P$2:$P$61)-COUNTBLANK($P$2:$P$61),2)+2,I24+1,"")</f>
        <v/>
      </c>
      <c r="P24" s="28" t="str">
        <f aca="false">IF(Équipe!$B25&lt;&gt;0,Équipe!$A25,"")</f>
        <v/>
      </c>
      <c r="Q24" s="28" t="str">
        <f aca="false">IF(AND(SUM(_xlfn.IFNA(INDEX('Mène 1'!$F$5:$F$34,MATCH($P24,'Mène 1'!$B$5:$B$34,0),1),0) , _xlfn.IFNA(INDEX('Mène 1'!$G$5:$G$34,MATCH($P24,'Mène 1'!$D$5:$D$34,0),1),0))=13,SUM(_xlfn.IFNA(INDEX('Mène 2'!$F$5:$F$34,MATCH($P24,'Mène 2'!$B$5:$B$34,0),1),0) , _xlfn.IFNA(INDEX('Mène 2'!$G$5:$G$34,MATCH($P24,'Mène 2'!$D$5:$D$34,0),1),0))=13, SUM(_xlfn.IFNA(INDEX('Mène 3'!$F$5:$F$34,MATCH($P24,'Mène 3'!$B$5:$B$34,0),1),0) , _xlfn.IFNA(INDEX('Mène 3'!$G$5:$G$34,MATCH($P24,'Mène 3'!$D$5:$D$34,0),1),0))=13, SUM(_xlfn.IFNA(INDEX('Mène 4'!$F$5:$F$34,MATCH($P24,'Mène 4'!$B$5:$B$34,0),1),0) , _xlfn.IFNA(INDEX('Mène 4'!$G$5:$G$34,MATCH($P24,'Mène 4'!$D$5:$D$34,0),1),0))=13),$P24,"")</f>
        <v/>
      </c>
      <c r="R24" s="28" t="str">
        <f aca="true">IF(AND(Équipe!$B25&lt;&gt;0,'Mène 5'!Q24&lt;&gt;""),RAND(),"")</f>
        <v/>
      </c>
      <c r="S24" s="28" t="str">
        <f aca="true">IF(AND(Équipe!$B25&lt;&gt;0,$Q24&lt;&gt;""),RANK($R24,$R$2:INDIRECT("$R$"&amp;0+COUNTA($P$2:$P$61))),"")</f>
        <v/>
      </c>
      <c r="U24" s="28" t="str">
        <f aca="false">IF(SUM(IF(SUM(_xlfn.IFNA(INDEX('Mène 1'!$F$5:$F$34,MATCH($P24,'Mène 1'!$B$5:$B$34,0),1),0),_xlfn.IFNA(INDEX('Mène 1'!$G$5:$G$34,MATCH($P24,'Mène 1'!$D$5:$D$34,0),1),0))=13,SUM(_xlfn.IFNA(INDEX('Mène 1'!$F$5:$F$34,MATCH($P24,'Mène 1'!$B$5:$B$34,0),1),0),_xlfn.IFNA(INDEX('Mène 1'!$G$5:$G$34,MATCH($P24,'Mène 1'!$D$5:$D$34,0),1),0)),0),IF(SUM(_xlfn.IFNA(INDEX('Mène 2'!$F$5:$F$34,MATCH($P24,'Mène 2'!$B$5:$B$34,0),1),0),_xlfn.IFNA(INDEX('Mène 2'!$G$5:$G$34,MATCH($P24,'Mène 2'!$D$5:$D$34,0),1),0))=13,SUM(_xlfn.IFNA(INDEX('Mène 2'!$F$5:$F$34,MATCH($P24,'Mène 2'!$B$5:$B$34,0),1),0),_xlfn.IFNA(INDEX('Mène 2'!$G$5:$G$34,MATCH($P24,'Mène 2'!$D$5:$D$34,0),1),0)),0),IF(SUM(_xlfn.IFNA(INDEX('Mène 3'!$F$5:$F$34,MATCH($P24,'Mène 3'!$B$5:$B$34,0),1),0),_xlfn.IFNA(INDEX('Mène 3'!$G$5:$G$34,MATCH($P24,'Mène 3'!$D$5:$D$34,0),1),0))=13,SUM(_xlfn.IFNA(INDEX('Mène 3'!$F$5:$F$34,MATCH($P24,'Mène 3'!$B$5:$B$34,0),1),0),_xlfn.IFNA(INDEX('Mène 3'!$G$5:$G$34,MATCH($P24,'Mène 3'!$D$5:$D$34,0),1),0)),0),IF(SUM(_xlfn.IFNA(INDEX('Mène 4'!$F$5:$F$34,MATCH($P24,'Mène 4'!$B$5:$B$34,0),1),0),_xlfn.IFNA(INDEX('Mène 4'!$G$5:$G$34,MATCH($P24,'Mène 4'!$D$5:$D$34,0),1),0))=13,SUM(_xlfn.IFNA(INDEX('Mène 4'!$F$5:$F$34,MATCH($P24,'Mène 4'!$B$5:$B$34,0),1),0),_xlfn.IFNA(INDEX('Mène 4'!$G$5:$G$34,MATCH($P24,'Mène 4'!$D$5:$D$34,0),1),0)),0),) = 39,P24,"")</f>
        <v/>
      </c>
      <c r="V24" s="28" t="str">
        <f aca="true">IF(AND(Équipe!$B25&lt;&gt;0,'Mène 5'!U24&lt;&gt;""),RAND(),"")</f>
        <v/>
      </c>
      <c r="W24" s="28" t="str">
        <f aca="true">IF( AND(Équipe!$B25&lt;&gt;0,$U24&lt;&gt;""),RANK($V24,$V$2:INDIRECT("$V$"&amp;0+COUNTA($P$2:$P$61)))+MAX($S$2:$S$61),"")</f>
        <v/>
      </c>
      <c r="Y24" s="28" t="str">
        <f aca="false">IF(SUM(IF(SUM(_xlfn.IFNA(INDEX('Mène 1'!$F$5:$F$34,MATCH($P24,'Mène 1'!$B$5:$B$34,0),1),0),_xlfn.IFNA(INDEX('Mène 1'!$G$5:$G$34,MATCH($P24,'Mène 1'!$D$5:$D$34,0),1),0))=13,SUM(_xlfn.IFNA(INDEX('Mène 1'!$F$5:$F$34,MATCH($P24,'Mène 1'!$B$5:$B$34,0),1),0),_xlfn.IFNA(INDEX('Mène 1'!$G$5:$G$34,MATCH($P24,'Mène 1'!$D$5:$D$34,0),1),0)),0),IF(SUM(_xlfn.IFNA(INDEX('Mène 2'!$F$5:$F$34,MATCH($P24,'Mène 2'!$B$5:$B$34,0),1),0),_xlfn.IFNA(INDEX('Mène 2'!$G$5:$G$34,MATCH($P24,'Mène 2'!$D$5:$D$34,0),1),0))=13,SUM(_xlfn.IFNA(INDEX('Mène 2'!$F$5:$F$34,MATCH($P24,'Mène 2'!$B$5:$B$34,0),1),0),_xlfn.IFNA(INDEX('Mène 2'!$G$5:$G$34,MATCH($P24,'Mène 2'!$D$5:$D$34,0),1),0)),0),IF(SUM(_xlfn.IFNA(INDEX('Mène 3'!$F$5:$F$34,MATCH($P24,'Mène 3'!$B$5:$B$34,0),1),0),_xlfn.IFNA(INDEX('Mène 3'!$G$5:$G$34,MATCH($P24,'Mène 3'!$D$5:$D$34,0),1),0))=13,SUM(_xlfn.IFNA(INDEX('Mène 3'!$F$5:$F$34,MATCH($P24,'Mène 3'!$B$5:$B$34,0),1),0),_xlfn.IFNA(INDEX('Mène 3'!$G$5:$G$34,MATCH($P24,'Mène 3'!$D$5:$D$34,0),1),0)),0),IF(SUM(_xlfn.IFNA(INDEX('Mène 4'!$F$5:$F$34,MATCH($P24,'Mène 4'!$B$5:$B$34,0),1),0),_xlfn.IFNA(INDEX('Mène 4'!$G$5:$G$34,MATCH($P24,'Mène 4'!$D$5:$D$34,0),1),0))=13,SUM(_xlfn.IFNA(INDEX('Mène 4'!$F$5:$F$34,MATCH($P24,'Mène 4'!$B$5:$B$34,0),1),0),_xlfn.IFNA(INDEX('Mène 4'!$G$5:$G$34,MATCH($P24,'Mène 4'!$D$5:$D$34,0),1),0)),0),) = 26,P24,"")</f>
        <v/>
      </c>
      <c r="Z24" s="28" t="str">
        <f aca="true">IF(AND(Équipe!$B25&lt;&gt;0,'Mène 5'!Y24&lt;&gt;""),RAND(),"")</f>
        <v/>
      </c>
      <c r="AA24" s="28" t="str">
        <f aca="true">IF( AND(Équipe!$B25&lt;&gt;0,$Y24&lt;&gt;""),RANK($Z24,$Z$2:INDIRECT("$Z$"&amp;0+COUNTA($P$2:$P$61)))+MAX($W$2:$W$61),"")</f>
        <v/>
      </c>
      <c r="AC24" s="28" t="str">
        <f aca="false">IF(SUM(IF(SUM(_xlfn.IFNA(INDEX('Mène 1'!$F$5:$F$34,MATCH($P24,'Mène 1'!$B$5:$B$34,0),1),0),_xlfn.IFNA(INDEX('Mène 1'!$G$5:$G$34,MATCH($P24,'Mène 1'!$D$5:$D$34,0),1),0))=13,SUM(_xlfn.IFNA(INDEX('Mène 1'!$F$5:$F$34,MATCH($P24,'Mène 1'!$B$5:$B$34,0),1),0),_xlfn.IFNA(INDEX('Mène 1'!$G$5:$G$34,MATCH($P24,'Mène 1'!$D$5:$D$34,0),1),0)),0),IF(SUM(_xlfn.IFNA(INDEX('Mène 2'!$F$5:$F$34,MATCH($P24,'Mène 2'!$B$5:$B$34,0),1),0),_xlfn.IFNA(INDEX('Mène 2'!$G$5:$G$34,MATCH($P24,'Mène 2'!$D$5:$D$34,0),1),0))=13,SUM(_xlfn.IFNA(INDEX('Mène 2'!$F$5:$F$34,MATCH($P24,'Mène 2'!$B$5:$B$34,0),1),0),_xlfn.IFNA(INDEX('Mène 2'!$G$5:$G$34,MATCH($P24,'Mène 2'!$D$5:$D$34,0),1),0)),0),IF(SUM(_xlfn.IFNA(INDEX('Mène 3'!$F$5:$F$34,MATCH($P24,'Mène 3'!$B$5:$B$34,0),1),0),_xlfn.IFNA(INDEX('Mène 3'!$G$5:$G$34,MATCH($P24,'Mène 3'!$D$5:$D$34,0),1),0))=13,SUM(_xlfn.IFNA(INDEX('Mène 3'!$F$5:$F$43,MATCH($P24,'Mène 3'!$B$5:$B$34,0),1),0),_xlfn.IFNA(INDEX('Mène 3'!$G$5:$G$34,MATCH($P24,'Mène 3'!$D$5:$D$34,0),1),0)),0),IF(SUM(_xlfn.IFNA(INDEX('Mène 4'!$F$5:$F$34,MATCH($P24,'Mène 4'!$B$5:$B$34,0),1),0),_xlfn.IFNA(INDEX('Mène 4'!$G$5:$G$34,MATCH($P24,'Mène 4'!$D$5:$D$34,0),1),0))=13,SUM(_xlfn.IFNA(INDEX('Mène 4'!$F$5:$F$34,MATCH($P24,'Mène 4'!$B$5:$B$34,0),1),0),_xlfn.IFNA(INDEX('Mène 4'!$G$5:$G$34,MATCH($P24,'Mène 4'!$D$5:$D$34,0),1),0)),0),) = 13,P24,"")</f>
        <v/>
      </c>
      <c r="AD24" s="28" t="str">
        <f aca="true">IF(AND(Équipe!$B25&lt;&gt;0,'Mène 5'!AC24&lt;&gt;""),RAND(),"")</f>
        <v/>
      </c>
      <c r="AE24" s="28" t="str">
        <f aca="true">IF( AND(Équipe!$B25&lt;&gt;0,$AC24&lt;&gt;""),RANK($AD24,$AD$2:INDIRECT("$AD$"&amp;0+COUNTA($P$2:$P$61)))+MAX($AA$2:$AA$61),"")</f>
        <v/>
      </c>
      <c r="AG24" s="28" t="str">
        <f aca="false">IF(SUM(IF(SUM(_xlfn.IFNA(INDEX('Mène 1'!$F$5:$F$34,MATCH($P24,'Mène 1'!$B$5:$B$34,0),1),0),_xlfn.IFNA(INDEX('Mène 1'!$G$5:$G$34,MATCH($P24,'Mène 1'!$D$5:$D$34,0),1),0))=13,SUM(_xlfn.IFNA(INDEX('Mène 1'!$F$5:$F$34,MATCH($P24,'Mène 1'!$B$5:$B$34,0),1),0),_xlfn.IFNA(INDEX('Mène 1'!$G$5:$G$34,MATCH($P24,'Mène 1'!$D$5:$D$34,0),1),0)),0),IF(SUM(_xlfn.IFNA(INDEX('Mène 2'!$F$5:$F$34,MATCH($P24,'Mène 2'!$B$5:$B$34,0),1),0),_xlfn.IFNA(INDEX('Mène 2'!$G$5:$G$34,MATCH($P24,'Mène 2'!$D$5:$D$34,0),1),0))=13,SUM(_xlfn.IFNA(INDEX('Mène 2'!$F$5:$F$34,MATCH($P24,'Mène 2'!$B$5:$B$34,0),1),0),_xlfn.IFNA(INDEX('Mène 2'!$G$5:$G$34,MATCH($P24,'Mène 2'!$D$5:$D$34,0),1),0)),0),IF(SUM(_xlfn.IFNA(INDEX('Mène 3'!$F$5:$F$33,MATCH($P24,'Mène 3'!$B$5:$B$34,0),1),0),_xlfn.IFNA(INDEX('Mène 3'!$G$5:$G$34,MATCH($P24,'Mène 3'!$D$5:$D$34,0),1),0))=13,SUM(_xlfn.IFNA(INDEX('Mène 3'!$F$5:$F$34,MATCH($P24,'Mène 3'!$B$5:$B$34,0),1),0),_xlfn.IFNA(INDEX('Mène 3'!$G$5:$G$34,MATCH($P24,'Mène 3'!$D$5:$D$34,0),1),0)),0),IF(SUM(_xlfn.IFNA(INDEX('Mène 4'!$F$5:$F$34,MATCH($P24,'Mène 4'!$B$5:$B$34,0),1),0),_xlfn.IFNA(INDEX('Mène 4'!$G$5:$G$34,MATCH($P24,'Mène 4'!$D$5:$D$34,0),1),0))=13,SUM(_xlfn.IFNA(INDEX('Mène 4'!$F$5:$F$34,MATCH($P24,'Mène 4'!$B$5:$B$34,0),1),0),_xlfn.IFNA(INDEX('Mène 4'!$G$5:$G$34,MATCH($P24,'Mène 4'!$D$5:$D$34,0),1),0)),0),) = 0,P24,"")</f>
        <v/>
      </c>
      <c r="AH24" s="28" t="str">
        <f aca="true">IF(AND(Équipe!$B25&lt;&gt;0,'Mène 5'!AG24&lt;&gt;""),RAND(),"")</f>
        <v/>
      </c>
      <c r="AI24" s="28" t="str">
        <f aca="true">IF( AND(Équipe!$B25&lt;&gt;0,$AG24&lt;&gt;""),RANK($AH24,$AH$2:INDIRECT("$AH$"&amp;0+COUNTA($P$2:$P$61)))+MAX($AE$2:$AE$61),"")</f>
        <v/>
      </c>
    </row>
    <row r="25" customFormat="false" ht="30.6" hidden="false" customHeight="true" outlineLevel="0" collapsed="false">
      <c r="A25" s="33" t="n">
        <f aca="false">IF(ROW(A25)-4&lt;=Procédure!$K$3,ROW(A25)-4,IF(ROW(A25)-(QUOTIENT(ROW(A25)-4,Procédure!$K$3)*Procédure!$K$3)-4&lt;&gt;0,ROW(A25)-(QUOTIENT(ROW(A25)-4,Procédure!$K$3)*Procédure!$K$3)-4,ROW(A25)-(QUOTIENT(ROW(A25)-4,Procédure!$K$3)*Procédure!$K$3)-4+Procédure!$K$3))</f>
        <v>6</v>
      </c>
      <c r="B25" s="37"/>
      <c r="C25" s="38"/>
      <c r="D25" s="37"/>
      <c r="E25" s="38"/>
      <c r="F25" s="17"/>
      <c r="G25" s="17"/>
      <c r="I25" s="31" t="str">
        <f aca="false">IF(ROW(I25)&lt;=QUOTIENT(COUNTA($P$2:$P$61)-COUNTBLANK($P$2:$P$61),2)+MOD(COUNTA($P$2:$P$61)-COUNTBLANK($P$2:$P$61),2)+2,IF(ROW(I25)&lt;&gt;3,I24+2,1),"")</f>
        <v/>
      </c>
      <c r="J25" s="1" t="str">
        <f aca="false">IF(I25&lt;&gt;"",SUM(_xlfn.IFNA(INDEX($P$2:$P$61,MATCH(I25,$S$2:$S$61,0),1),0),_xlfn.IFNA(INDEX($P$2:$P$61,MATCH(I25,$W$2:$W$61,0),1),0),_xlfn.IFNA(INDEX($P$2:$P$61,MATCH(I25,$AA$2:$AA$61,0),1),0),_xlfn.IFNA(INDEX($P$2:$P$61,MATCH(I25,$AI$2:$AI$61,0),1),0),_xlfn.IFNA(INDEX($P$2:$P$61,MATCH(I25,$AE$2:$AE$61,0),1),0) ),"")</f>
        <v/>
      </c>
      <c r="K25" s="1" t="str">
        <f aca="false">_xlfn.IFNA(INDEX(Équipe!$B$3:$B$62,MATCH(J25,Équipe!$A$3:$A$62,0),1),"")</f>
        <v/>
      </c>
      <c r="L25" s="1" t="str">
        <f aca="false">IF(
      AND (N25&lt;&gt;"", SUM(_xlfn.IFNA(INDEX($P$2:$P$61,MATCH(N25,$S$2:$S$61,0),1),0),_xlfn.IFNA(INDEX($P$2:$P$61,MATCH(N25,$W$2:$W$61,0),1),0),_xlfn.IFNA(INDEX($P$2:$P$61,MATCH(N25,$AA$2:$AA$61,0),1),0),_xlfn.IFNA(INDEX($P$2:$P$61,MATCH(N25,$AE$2:$AE$61,0),1),0), _xlfn.IFNA(INDEX($P$2:$P$61,MATCH(N25,$AI$2:$AI$61,0),1),0))&lt;&gt;0),
SUM(_xlfn.IFNA(INDEX($P$2:$P$61,MATCH(N25,$S$2:$S$61,0),1),0),_xlfn.IFNA(INDEX($P$2:$P$61,MATCH(N25,$W$2:$W$61,0),1),0),_xlfn.IFNA(INDEX($P$2:$P$61,MATCH(N25,$AA$2:$AA$61,0),1),0),_xlfn.IFNA(INDEX($P$2:$P$61,MATCH(N25,$AE$2:$AE$61,0),1),0), _xlfn.IFNA(INDEX($P$2:$P$61,MATCH(N25,$AI$2:$AI$61,0),1),0)),
"")</f>
        <v/>
      </c>
      <c r="M25" s="1" t="str">
        <f aca="false">_xlfn.IFNA(INDEX(Équipe!$B$3:$B$62,MATCH(L25,Équipe!$A$3:$A$62,0),1),"")</f>
        <v/>
      </c>
      <c r="N25" s="31" t="str">
        <f aca="false">IF(ROW(N25)&lt;=QUOTIENT(COUNTA($P$2:$P$61)-COUNTBLANK($P$2:$P$61),2)+MOD(COUNTA($P$2:$P$61)-COUNTBLANK($P$2:$P$61),2)+2,I25+1,"")</f>
        <v/>
      </c>
      <c r="P25" s="28" t="str">
        <f aca="false">IF(Équipe!$B26&lt;&gt;0,Équipe!$A26,"")</f>
        <v/>
      </c>
      <c r="Q25" s="28" t="str">
        <f aca="false">IF(AND(SUM(_xlfn.IFNA(INDEX('Mène 1'!$F$5:$F$34,MATCH($P25,'Mène 1'!$B$5:$B$34,0),1),0) , _xlfn.IFNA(INDEX('Mène 1'!$G$5:$G$34,MATCH($P25,'Mène 1'!$D$5:$D$34,0),1),0))=13,SUM(_xlfn.IFNA(INDEX('Mène 2'!$F$5:$F$34,MATCH($P25,'Mène 2'!$B$5:$B$34,0),1),0) , _xlfn.IFNA(INDEX('Mène 2'!$G$5:$G$34,MATCH($P25,'Mène 2'!$D$5:$D$34,0),1),0))=13, SUM(_xlfn.IFNA(INDEX('Mène 3'!$F$5:$F$34,MATCH($P25,'Mène 3'!$B$5:$B$34,0),1),0) , _xlfn.IFNA(INDEX('Mène 3'!$G$5:$G$34,MATCH($P25,'Mène 3'!$D$5:$D$34,0),1),0))=13, SUM(_xlfn.IFNA(INDEX('Mène 4'!$F$5:$F$34,MATCH($P25,'Mène 4'!$B$5:$B$34,0),1),0) , _xlfn.IFNA(INDEX('Mène 4'!$G$5:$G$34,MATCH($P25,'Mène 4'!$D$5:$D$34,0),1),0))=13),$P25,"")</f>
        <v/>
      </c>
      <c r="R25" s="28" t="str">
        <f aca="true">IF(AND(Équipe!$B26&lt;&gt;0,'Mène 5'!Q25&lt;&gt;""),RAND(),"")</f>
        <v/>
      </c>
      <c r="S25" s="28" t="str">
        <f aca="true">IF(AND(Équipe!$B26&lt;&gt;0,$Q25&lt;&gt;""),RANK($R25,$R$2:INDIRECT("$R$"&amp;0+COUNTA($P$2:$P$61))),"")</f>
        <v/>
      </c>
      <c r="U25" s="28" t="str">
        <f aca="false">IF(SUM(IF(SUM(_xlfn.IFNA(INDEX('Mène 1'!$F$5:$F$34,MATCH($P25,'Mène 1'!$B$5:$B$34,0),1),0),_xlfn.IFNA(INDEX('Mène 1'!$G$5:$G$34,MATCH($P25,'Mène 1'!$D$5:$D$34,0),1),0))=13,SUM(_xlfn.IFNA(INDEX('Mène 1'!$F$5:$F$34,MATCH($P25,'Mène 1'!$B$5:$B$34,0),1),0),_xlfn.IFNA(INDEX('Mène 1'!$G$5:$G$34,MATCH($P25,'Mène 1'!$D$5:$D$34,0),1),0)),0),IF(SUM(_xlfn.IFNA(INDEX('Mène 2'!$F$5:$F$34,MATCH($P25,'Mène 2'!$B$5:$B$34,0),1),0),_xlfn.IFNA(INDEX('Mène 2'!$G$5:$G$34,MATCH($P25,'Mène 2'!$D$5:$D$34,0),1),0))=13,SUM(_xlfn.IFNA(INDEX('Mène 2'!$F$5:$F$34,MATCH($P25,'Mène 2'!$B$5:$B$34,0),1),0),_xlfn.IFNA(INDEX('Mène 2'!$G$5:$G$34,MATCH($P25,'Mène 2'!$D$5:$D$34,0),1),0)),0),IF(SUM(_xlfn.IFNA(INDEX('Mène 3'!$F$5:$F$34,MATCH($P25,'Mène 3'!$B$5:$B$34,0),1),0),_xlfn.IFNA(INDEX('Mène 3'!$G$5:$G$34,MATCH($P25,'Mène 3'!$D$5:$D$34,0),1),0))=13,SUM(_xlfn.IFNA(INDEX('Mène 3'!$F$5:$F$34,MATCH($P25,'Mène 3'!$B$5:$B$34,0),1),0),_xlfn.IFNA(INDEX('Mène 3'!$G$5:$G$34,MATCH($P25,'Mène 3'!$D$5:$D$34,0),1),0)),0),IF(SUM(_xlfn.IFNA(INDEX('Mène 4'!$F$5:$F$34,MATCH($P25,'Mène 4'!$B$5:$B$34,0),1),0),_xlfn.IFNA(INDEX('Mène 4'!$G$5:$G$34,MATCH($P25,'Mène 4'!$D$5:$D$34,0),1),0))=13,SUM(_xlfn.IFNA(INDEX('Mène 4'!$F$5:$F$34,MATCH($P25,'Mène 4'!$B$5:$B$34,0),1),0),_xlfn.IFNA(INDEX('Mène 4'!$G$5:$G$34,MATCH($P25,'Mène 4'!$D$5:$D$34,0),1),0)),0),) = 39,P25,"")</f>
        <v/>
      </c>
      <c r="V25" s="28" t="str">
        <f aca="true">IF(AND(Équipe!$B26&lt;&gt;0,'Mène 5'!U25&lt;&gt;""),RAND(),"")</f>
        <v/>
      </c>
      <c r="W25" s="28" t="str">
        <f aca="true">IF( AND(Équipe!$B26&lt;&gt;0,$U25&lt;&gt;""),RANK($V25,$V$2:INDIRECT("$V$"&amp;0+COUNTA($P$2:$P$61)))+MAX($S$2:$S$61),"")</f>
        <v/>
      </c>
      <c r="Y25" s="28" t="str">
        <f aca="false">IF(SUM(IF(SUM(_xlfn.IFNA(INDEX('Mène 1'!$F$5:$F$34,MATCH($P25,'Mène 1'!$B$5:$B$34,0),1),0),_xlfn.IFNA(INDEX('Mène 1'!$G$5:$G$34,MATCH($P25,'Mène 1'!$D$5:$D$34,0),1),0))=13,SUM(_xlfn.IFNA(INDEX('Mène 1'!$F$5:$F$34,MATCH($P25,'Mène 1'!$B$5:$B$34,0),1),0),_xlfn.IFNA(INDEX('Mène 1'!$G$5:$G$34,MATCH($P25,'Mène 1'!$D$5:$D$34,0),1),0)),0),IF(SUM(_xlfn.IFNA(INDEX('Mène 2'!$F$5:$F$34,MATCH($P25,'Mène 2'!$B$5:$B$34,0),1),0),_xlfn.IFNA(INDEX('Mène 2'!$G$5:$G$34,MATCH($P25,'Mène 2'!$D$5:$D$34,0),1),0))=13,SUM(_xlfn.IFNA(INDEX('Mène 2'!$F$5:$F$34,MATCH($P25,'Mène 2'!$B$5:$B$34,0),1),0),_xlfn.IFNA(INDEX('Mène 2'!$G$5:$G$34,MATCH($P25,'Mène 2'!$D$5:$D$34,0),1),0)),0),IF(SUM(_xlfn.IFNA(INDEX('Mène 3'!$F$5:$F$34,MATCH($P25,'Mène 3'!$B$5:$B$34,0),1),0),_xlfn.IFNA(INDEX('Mène 3'!$G$5:$G$34,MATCH($P25,'Mène 3'!$D$5:$D$34,0),1),0))=13,SUM(_xlfn.IFNA(INDEX('Mène 3'!$F$5:$F$34,MATCH($P25,'Mène 3'!$B$5:$B$34,0),1),0),_xlfn.IFNA(INDEX('Mène 3'!$G$5:$G$34,MATCH($P25,'Mène 3'!$D$5:$D$34,0),1),0)),0),IF(SUM(_xlfn.IFNA(INDEX('Mène 4'!$F$5:$F$34,MATCH($P25,'Mène 4'!$B$5:$B$34,0),1),0),_xlfn.IFNA(INDEX('Mène 4'!$G$5:$G$34,MATCH($P25,'Mène 4'!$D$5:$D$34,0),1),0))=13,SUM(_xlfn.IFNA(INDEX('Mène 4'!$F$5:$F$34,MATCH($P25,'Mène 4'!$B$5:$B$34,0),1),0),_xlfn.IFNA(INDEX('Mène 4'!$G$5:$G$34,MATCH($P25,'Mène 4'!$D$5:$D$34,0),1),0)),0),) = 26,P25,"")</f>
        <v/>
      </c>
      <c r="Z25" s="28" t="str">
        <f aca="true">IF(AND(Équipe!$B26&lt;&gt;0,'Mène 5'!Y25&lt;&gt;""),RAND(),"")</f>
        <v/>
      </c>
      <c r="AA25" s="28" t="str">
        <f aca="true">IF( AND(Équipe!$B26&lt;&gt;0,$Y25&lt;&gt;""),RANK($Z25,$Z$2:INDIRECT("$Z$"&amp;0+COUNTA($P$2:$P$61)))+MAX($W$2:$W$61),"")</f>
        <v/>
      </c>
      <c r="AC25" s="28" t="str">
        <f aca="false">IF(SUM(IF(SUM(_xlfn.IFNA(INDEX('Mène 1'!$F$5:$F$34,MATCH($P25,'Mène 1'!$B$5:$B$34,0),1),0),_xlfn.IFNA(INDEX('Mène 1'!$G$5:$G$34,MATCH($P25,'Mène 1'!$D$5:$D$34,0),1),0))=13,SUM(_xlfn.IFNA(INDEX('Mène 1'!$F$5:$F$34,MATCH($P25,'Mène 1'!$B$5:$B$34,0),1),0),_xlfn.IFNA(INDEX('Mène 1'!$G$5:$G$34,MATCH($P25,'Mène 1'!$D$5:$D$34,0),1),0)),0),IF(SUM(_xlfn.IFNA(INDEX('Mène 2'!$F$5:$F$34,MATCH($P25,'Mène 2'!$B$5:$B$34,0),1),0),_xlfn.IFNA(INDEX('Mène 2'!$G$5:$G$34,MATCH($P25,'Mène 2'!$D$5:$D$34,0),1),0))=13,SUM(_xlfn.IFNA(INDEX('Mène 2'!$F$5:$F$34,MATCH($P25,'Mène 2'!$B$5:$B$34,0),1),0),_xlfn.IFNA(INDEX('Mène 2'!$G$5:$G$34,MATCH($P25,'Mène 2'!$D$5:$D$34,0),1),0)),0),IF(SUM(_xlfn.IFNA(INDEX('Mène 3'!$F$5:$F$34,MATCH($P25,'Mène 3'!$B$5:$B$34,0),1),0),_xlfn.IFNA(INDEX('Mène 3'!$G$5:$G$34,MATCH($P25,'Mène 3'!$D$5:$D$34,0),1),0))=13,SUM(_xlfn.IFNA(INDEX('Mène 3'!$F$5:$F$43,MATCH($P25,'Mène 3'!$B$5:$B$34,0),1),0),_xlfn.IFNA(INDEX('Mène 3'!$G$5:$G$34,MATCH($P25,'Mène 3'!$D$5:$D$34,0),1),0)),0),IF(SUM(_xlfn.IFNA(INDEX('Mène 4'!$F$5:$F$34,MATCH($P25,'Mène 4'!$B$5:$B$34,0),1),0),_xlfn.IFNA(INDEX('Mène 4'!$G$5:$G$34,MATCH($P25,'Mène 4'!$D$5:$D$34,0),1),0))=13,SUM(_xlfn.IFNA(INDEX('Mène 4'!$F$5:$F$34,MATCH($P25,'Mène 4'!$B$5:$B$34,0),1),0),_xlfn.IFNA(INDEX('Mène 4'!$G$5:$G$34,MATCH($P25,'Mène 4'!$D$5:$D$34,0),1),0)),0),) = 13,P25,"")</f>
        <v/>
      </c>
      <c r="AD25" s="28" t="str">
        <f aca="true">IF(AND(Équipe!$B26&lt;&gt;0,'Mène 5'!AC25&lt;&gt;""),RAND(),"")</f>
        <v/>
      </c>
      <c r="AE25" s="28" t="str">
        <f aca="true">IF( AND(Équipe!$B26&lt;&gt;0,$AC25&lt;&gt;""),RANK($AD25,$AD$2:INDIRECT("$AD$"&amp;0+COUNTA($P$2:$P$61)))+MAX($AA$2:$AA$61),"")</f>
        <v/>
      </c>
      <c r="AG25" s="28" t="str">
        <f aca="false">IF(SUM(IF(SUM(_xlfn.IFNA(INDEX('Mène 1'!$F$5:$F$34,MATCH($P25,'Mène 1'!$B$5:$B$34,0),1),0),_xlfn.IFNA(INDEX('Mène 1'!$G$5:$G$34,MATCH($P25,'Mène 1'!$D$5:$D$34,0),1),0))=13,SUM(_xlfn.IFNA(INDEX('Mène 1'!$F$5:$F$34,MATCH($P25,'Mène 1'!$B$5:$B$34,0),1),0),_xlfn.IFNA(INDEX('Mène 1'!$G$5:$G$34,MATCH($P25,'Mène 1'!$D$5:$D$34,0),1),0)),0),IF(SUM(_xlfn.IFNA(INDEX('Mène 2'!$F$5:$F$34,MATCH($P25,'Mène 2'!$B$5:$B$34,0),1),0),_xlfn.IFNA(INDEX('Mène 2'!$G$5:$G$34,MATCH($P25,'Mène 2'!$D$5:$D$34,0),1),0))=13,SUM(_xlfn.IFNA(INDEX('Mène 2'!$F$5:$F$34,MATCH($P25,'Mène 2'!$B$5:$B$34,0),1),0),_xlfn.IFNA(INDEX('Mène 2'!$G$5:$G$34,MATCH($P25,'Mène 2'!$D$5:$D$34,0),1),0)),0),IF(SUM(_xlfn.IFNA(INDEX('Mène 3'!$F$5:$F$33,MATCH($P25,'Mène 3'!$B$5:$B$34,0),1),0),_xlfn.IFNA(INDEX('Mène 3'!$G$5:$G$34,MATCH($P25,'Mène 3'!$D$5:$D$34,0),1),0))=13,SUM(_xlfn.IFNA(INDEX('Mène 3'!$F$5:$F$34,MATCH($P25,'Mène 3'!$B$5:$B$34,0),1),0),_xlfn.IFNA(INDEX('Mène 3'!$G$5:$G$34,MATCH($P25,'Mène 3'!$D$5:$D$34,0),1),0)),0),IF(SUM(_xlfn.IFNA(INDEX('Mène 4'!$F$5:$F$34,MATCH($P25,'Mène 4'!$B$5:$B$34,0),1),0),_xlfn.IFNA(INDEX('Mène 4'!$G$5:$G$34,MATCH($P25,'Mène 4'!$D$5:$D$34,0),1),0))=13,SUM(_xlfn.IFNA(INDEX('Mène 4'!$F$5:$F$34,MATCH($P25,'Mène 4'!$B$5:$B$34,0),1),0),_xlfn.IFNA(INDEX('Mène 4'!$G$5:$G$34,MATCH($P25,'Mène 4'!$D$5:$D$34,0),1),0)),0),) = 0,P25,"")</f>
        <v/>
      </c>
      <c r="AH25" s="28" t="str">
        <f aca="true">IF(AND(Équipe!$B26&lt;&gt;0,'Mène 5'!AG25&lt;&gt;""),RAND(),"")</f>
        <v/>
      </c>
      <c r="AI25" s="28" t="str">
        <f aca="true">IF( AND(Équipe!$B26&lt;&gt;0,$AG25&lt;&gt;""),RANK($AH25,$AH$2:INDIRECT("$AH$"&amp;0+COUNTA($P$2:$P$61)))+MAX($AE$2:$AE$61),"")</f>
        <v/>
      </c>
    </row>
    <row r="26" customFormat="false" ht="30.6" hidden="false" customHeight="true" outlineLevel="0" collapsed="false">
      <c r="A26" s="33" t="n">
        <f aca="false">IF(ROW(A26)-4&lt;=Procédure!$K$3,ROW(A26)-4,IF(ROW(A26)-(QUOTIENT(ROW(A26)-4,Procédure!$K$3)*Procédure!$K$3)-4&lt;&gt;0,ROW(A26)-(QUOTIENT(ROW(A26)-4,Procédure!$K$3)*Procédure!$K$3)-4,ROW(A26)-(QUOTIENT(ROW(A26)-4,Procédure!$K$3)*Procédure!$K$3)-4+Procédure!$K$3))</f>
        <v>7</v>
      </c>
      <c r="B26" s="37"/>
      <c r="C26" s="38"/>
      <c r="D26" s="37"/>
      <c r="E26" s="38"/>
      <c r="F26" s="17"/>
      <c r="G26" s="17"/>
      <c r="I26" s="31" t="str">
        <f aca="false">IF(ROW(I26)&lt;=QUOTIENT(COUNTA($P$2:$P$61)-COUNTBLANK($P$2:$P$61),2)+MOD(COUNTA($P$2:$P$61)-COUNTBLANK($P$2:$P$61),2)+2,IF(ROW(I26)&lt;&gt;3,I25+2,1),"")</f>
        <v/>
      </c>
      <c r="J26" s="1" t="str">
        <f aca="false">IF(I26&lt;&gt;"",SUM(_xlfn.IFNA(INDEX($P$2:$P$61,MATCH(I26,$S$2:$S$61,0),1),0),_xlfn.IFNA(INDEX($P$2:$P$61,MATCH(I26,$W$2:$W$61,0),1),0),_xlfn.IFNA(INDEX($P$2:$P$61,MATCH(I26,$AA$2:$AA$61,0),1),0),_xlfn.IFNA(INDEX($P$2:$P$61,MATCH(I26,$AI$2:$AI$61,0),1),0),_xlfn.IFNA(INDEX($P$2:$P$61,MATCH(I26,$AE$2:$AE$61,0),1),0) ),"")</f>
        <v/>
      </c>
      <c r="K26" s="1" t="str">
        <f aca="false">_xlfn.IFNA(INDEX(Équipe!$B$3:$B$62,MATCH(J26,Équipe!$A$3:$A$62,0),1),"")</f>
        <v/>
      </c>
      <c r="L26" s="1" t="str">
        <f aca="false">IF(
      AND (N26&lt;&gt;"", SUM(_xlfn.IFNA(INDEX($P$2:$P$61,MATCH(N26,$S$2:$S$61,0),1),0),_xlfn.IFNA(INDEX($P$2:$P$61,MATCH(N26,$W$2:$W$61,0),1),0),_xlfn.IFNA(INDEX($P$2:$P$61,MATCH(N26,$AA$2:$AA$61,0),1),0),_xlfn.IFNA(INDEX($P$2:$P$61,MATCH(N26,$AE$2:$AE$61,0),1),0), _xlfn.IFNA(INDEX($P$2:$P$61,MATCH(N26,$AI$2:$AI$61,0),1),0))&lt;&gt;0),
SUM(_xlfn.IFNA(INDEX($P$2:$P$61,MATCH(N26,$S$2:$S$61,0),1),0),_xlfn.IFNA(INDEX($P$2:$P$61,MATCH(N26,$W$2:$W$61,0),1),0),_xlfn.IFNA(INDEX($P$2:$P$61,MATCH(N26,$AA$2:$AA$61,0),1),0),_xlfn.IFNA(INDEX($P$2:$P$61,MATCH(N26,$AE$2:$AE$61,0),1),0), _xlfn.IFNA(INDEX($P$2:$P$61,MATCH(N26,$AI$2:$AI$61,0),1),0)),
"")</f>
        <v/>
      </c>
      <c r="M26" s="1" t="str">
        <f aca="false">_xlfn.IFNA(INDEX(Équipe!$B$3:$B$62,MATCH(L26,Équipe!$A$3:$A$62,0),1),"")</f>
        <v/>
      </c>
      <c r="N26" s="31" t="str">
        <f aca="false">IF(ROW(N26)&lt;=QUOTIENT(COUNTA($P$2:$P$61)-COUNTBLANK($P$2:$P$61),2)+MOD(COUNTA($P$2:$P$61)-COUNTBLANK($P$2:$P$61),2)+2,I26+1,"")</f>
        <v/>
      </c>
      <c r="P26" s="28" t="str">
        <f aca="false">IF(Équipe!$B27&lt;&gt;0,Équipe!$A27,"")</f>
        <v/>
      </c>
      <c r="Q26" s="28" t="str">
        <f aca="false">IF(AND(SUM(_xlfn.IFNA(INDEX('Mène 1'!$F$5:$F$34,MATCH($P26,'Mène 1'!$B$5:$B$34,0),1),0) , _xlfn.IFNA(INDEX('Mène 1'!$G$5:$G$34,MATCH($P26,'Mène 1'!$D$5:$D$34,0),1),0))=13,SUM(_xlfn.IFNA(INDEX('Mène 2'!$F$5:$F$34,MATCH($P26,'Mène 2'!$B$5:$B$34,0),1),0) , _xlfn.IFNA(INDEX('Mène 2'!$G$5:$G$34,MATCH($P26,'Mène 2'!$D$5:$D$34,0),1),0))=13, SUM(_xlfn.IFNA(INDEX('Mène 3'!$F$5:$F$34,MATCH($P26,'Mène 3'!$B$5:$B$34,0),1),0) , _xlfn.IFNA(INDEX('Mène 3'!$G$5:$G$34,MATCH($P26,'Mène 3'!$D$5:$D$34,0),1),0))=13, SUM(_xlfn.IFNA(INDEX('Mène 4'!$F$5:$F$34,MATCH($P26,'Mène 4'!$B$5:$B$34,0),1),0) , _xlfn.IFNA(INDEX('Mène 4'!$G$5:$G$34,MATCH($P26,'Mène 4'!$D$5:$D$34,0),1),0))=13),$P26,"")</f>
        <v/>
      </c>
      <c r="R26" s="28" t="str">
        <f aca="true">IF(AND(Équipe!$B27&lt;&gt;0,'Mène 5'!Q26&lt;&gt;""),RAND(),"")</f>
        <v/>
      </c>
      <c r="S26" s="28" t="str">
        <f aca="true">IF(AND(Équipe!$B27&lt;&gt;0,$Q26&lt;&gt;""),RANK($R26,$R$2:INDIRECT("$R$"&amp;0+COUNTA($P$2:$P$61))),"")</f>
        <v/>
      </c>
      <c r="U26" s="28" t="str">
        <f aca="false">IF(SUM(IF(SUM(_xlfn.IFNA(INDEX('Mène 1'!$F$5:$F$34,MATCH($P26,'Mène 1'!$B$5:$B$34,0),1),0),_xlfn.IFNA(INDEX('Mène 1'!$G$5:$G$34,MATCH($P26,'Mène 1'!$D$5:$D$34,0),1),0))=13,SUM(_xlfn.IFNA(INDEX('Mène 1'!$F$5:$F$34,MATCH($P26,'Mène 1'!$B$5:$B$34,0),1),0),_xlfn.IFNA(INDEX('Mène 1'!$G$5:$G$34,MATCH($P26,'Mène 1'!$D$5:$D$34,0),1),0)),0),IF(SUM(_xlfn.IFNA(INDEX('Mène 2'!$F$5:$F$34,MATCH($P26,'Mène 2'!$B$5:$B$34,0),1),0),_xlfn.IFNA(INDEX('Mène 2'!$G$5:$G$34,MATCH($P26,'Mène 2'!$D$5:$D$34,0),1),0))=13,SUM(_xlfn.IFNA(INDEX('Mène 2'!$F$5:$F$34,MATCH($P26,'Mène 2'!$B$5:$B$34,0),1),0),_xlfn.IFNA(INDEX('Mène 2'!$G$5:$G$34,MATCH($P26,'Mène 2'!$D$5:$D$34,0),1),0)),0),IF(SUM(_xlfn.IFNA(INDEX('Mène 3'!$F$5:$F$34,MATCH($P26,'Mène 3'!$B$5:$B$34,0),1),0),_xlfn.IFNA(INDEX('Mène 3'!$G$5:$G$34,MATCH($P26,'Mène 3'!$D$5:$D$34,0),1),0))=13,SUM(_xlfn.IFNA(INDEX('Mène 3'!$F$5:$F$34,MATCH($P26,'Mène 3'!$B$5:$B$34,0),1),0),_xlfn.IFNA(INDEX('Mène 3'!$G$5:$G$34,MATCH($P26,'Mène 3'!$D$5:$D$34,0),1),0)),0),IF(SUM(_xlfn.IFNA(INDEX('Mène 4'!$F$5:$F$34,MATCH($P26,'Mène 4'!$B$5:$B$34,0),1),0),_xlfn.IFNA(INDEX('Mène 4'!$G$5:$G$34,MATCH($P26,'Mène 4'!$D$5:$D$34,0),1),0))=13,SUM(_xlfn.IFNA(INDEX('Mène 4'!$F$5:$F$34,MATCH($P26,'Mène 4'!$B$5:$B$34,0),1),0),_xlfn.IFNA(INDEX('Mène 4'!$G$5:$G$34,MATCH($P26,'Mène 4'!$D$5:$D$34,0),1),0)),0),) = 39,P26,"")</f>
        <v/>
      </c>
      <c r="V26" s="28" t="str">
        <f aca="true">IF(AND(Équipe!$B27&lt;&gt;0,'Mène 5'!U26&lt;&gt;""),RAND(),"")</f>
        <v/>
      </c>
      <c r="W26" s="28" t="str">
        <f aca="true">IF( AND(Équipe!$B27&lt;&gt;0,$U26&lt;&gt;""),RANK($V26,$V$2:INDIRECT("$V$"&amp;0+COUNTA($P$2:$P$61)))+MAX($S$2:$S$61),"")</f>
        <v/>
      </c>
      <c r="Y26" s="28" t="str">
        <f aca="false">IF(SUM(IF(SUM(_xlfn.IFNA(INDEX('Mène 1'!$F$5:$F$34,MATCH($P26,'Mène 1'!$B$5:$B$34,0),1),0),_xlfn.IFNA(INDEX('Mène 1'!$G$5:$G$34,MATCH($P26,'Mène 1'!$D$5:$D$34,0),1),0))=13,SUM(_xlfn.IFNA(INDEX('Mène 1'!$F$5:$F$34,MATCH($P26,'Mène 1'!$B$5:$B$34,0),1),0),_xlfn.IFNA(INDEX('Mène 1'!$G$5:$G$34,MATCH($P26,'Mène 1'!$D$5:$D$34,0),1),0)),0),IF(SUM(_xlfn.IFNA(INDEX('Mène 2'!$F$5:$F$34,MATCH($P26,'Mène 2'!$B$5:$B$34,0),1),0),_xlfn.IFNA(INDEX('Mène 2'!$G$5:$G$34,MATCH($P26,'Mène 2'!$D$5:$D$34,0),1),0))=13,SUM(_xlfn.IFNA(INDEX('Mène 2'!$F$5:$F$34,MATCH($P26,'Mène 2'!$B$5:$B$34,0),1),0),_xlfn.IFNA(INDEX('Mène 2'!$G$5:$G$34,MATCH($P26,'Mène 2'!$D$5:$D$34,0),1),0)),0),IF(SUM(_xlfn.IFNA(INDEX('Mène 3'!$F$5:$F$34,MATCH($P26,'Mène 3'!$B$5:$B$34,0),1),0),_xlfn.IFNA(INDEX('Mène 3'!$G$5:$G$34,MATCH($P26,'Mène 3'!$D$5:$D$34,0),1),0))=13,SUM(_xlfn.IFNA(INDEX('Mène 3'!$F$5:$F$34,MATCH($P26,'Mène 3'!$B$5:$B$34,0),1),0),_xlfn.IFNA(INDEX('Mène 3'!$G$5:$G$34,MATCH($P26,'Mène 3'!$D$5:$D$34,0),1),0)),0),IF(SUM(_xlfn.IFNA(INDEX('Mène 4'!$F$5:$F$34,MATCH($P26,'Mène 4'!$B$5:$B$34,0),1),0),_xlfn.IFNA(INDEX('Mène 4'!$G$5:$G$34,MATCH($P26,'Mène 4'!$D$5:$D$34,0),1),0))=13,SUM(_xlfn.IFNA(INDEX('Mène 4'!$F$5:$F$34,MATCH($P26,'Mène 4'!$B$5:$B$34,0),1),0),_xlfn.IFNA(INDEX('Mène 4'!$G$5:$G$34,MATCH($P26,'Mène 4'!$D$5:$D$34,0),1),0)),0),) = 26,P26,"")</f>
        <v/>
      </c>
      <c r="Z26" s="28" t="str">
        <f aca="true">IF(AND(Équipe!$B27&lt;&gt;0,'Mène 5'!Y26&lt;&gt;""),RAND(),"")</f>
        <v/>
      </c>
      <c r="AA26" s="28" t="str">
        <f aca="true">IF( AND(Équipe!$B27&lt;&gt;0,$Y26&lt;&gt;""),RANK($Z26,$Z$2:INDIRECT("$Z$"&amp;0+COUNTA($P$2:$P$61)))+MAX($W$2:$W$61),"")</f>
        <v/>
      </c>
      <c r="AC26" s="28" t="str">
        <f aca="false">IF(SUM(IF(SUM(_xlfn.IFNA(INDEX('Mène 1'!$F$5:$F$34,MATCH($P26,'Mène 1'!$B$5:$B$34,0),1),0),_xlfn.IFNA(INDEX('Mène 1'!$G$5:$G$34,MATCH($P26,'Mène 1'!$D$5:$D$34,0),1),0))=13,SUM(_xlfn.IFNA(INDEX('Mène 1'!$F$5:$F$34,MATCH($P26,'Mène 1'!$B$5:$B$34,0),1),0),_xlfn.IFNA(INDEX('Mène 1'!$G$5:$G$34,MATCH($P26,'Mène 1'!$D$5:$D$34,0),1),0)),0),IF(SUM(_xlfn.IFNA(INDEX('Mène 2'!$F$5:$F$34,MATCH($P26,'Mène 2'!$B$5:$B$34,0),1),0),_xlfn.IFNA(INDEX('Mène 2'!$G$5:$G$34,MATCH($P26,'Mène 2'!$D$5:$D$34,0),1),0))=13,SUM(_xlfn.IFNA(INDEX('Mène 2'!$F$5:$F$34,MATCH($P26,'Mène 2'!$B$5:$B$34,0),1),0),_xlfn.IFNA(INDEX('Mène 2'!$G$5:$G$34,MATCH($P26,'Mène 2'!$D$5:$D$34,0),1),0)),0),IF(SUM(_xlfn.IFNA(INDEX('Mène 3'!$F$5:$F$34,MATCH($P26,'Mène 3'!$B$5:$B$34,0),1),0),_xlfn.IFNA(INDEX('Mène 3'!$G$5:$G$34,MATCH($P26,'Mène 3'!$D$5:$D$34,0),1),0))=13,SUM(_xlfn.IFNA(INDEX('Mène 3'!$F$5:$F$43,MATCH($P26,'Mène 3'!$B$5:$B$34,0),1),0),_xlfn.IFNA(INDEX('Mène 3'!$G$5:$G$34,MATCH($P26,'Mène 3'!$D$5:$D$34,0),1),0)),0),IF(SUM(_xlfn.IFNA(INDEX('Mène 4'!$F$5:$F$34,MATCH($P26,'Mène 4'!$B$5:$B$34,0),1),0),_xlfn.IFNA(INDEX('Mène 4'!$G$5:$G$34,MATCH($P26,'Mène 4'!$D$5:$D$34,0),1),0))=13,SUM(_xlfn.IFNA(INDEX('Mène 4'!$F$5:$F$34,MATCH($P26,'Mène 4'!$B$5:$B$34,0),1),0),_xlfn.IFNA(INDEX('Mène 4'!$G$5:$G$34,MATCH($P26,'Mène 4'!$D$5:$D$34,0),1),0)),0),) = 13,P26,"")</f>
        <v/>
      </c>
      <c r="AD26" s="28" t="str">
        <f aca="true">IF(AND(Équipe!$B27&lt;&gt;0,'Mène 5'!AC26&lt;&gt;""),RAND(),"")</f>
        <v/>
      </c>
      <c r="AE26" s="28" t="str">
        <f aca="true">IF( AND(Équipe!$B27&lt;&gt;0,$AC26&lt;&gt;""),RANK($AD26,$AD$2:INDIRECT("$AD$"&amp;0+COUNTA($P$2:$P$61)))+MAX($AA$2:$AA$61),"")</f>
        <v/>
      </c>
      <c r="AG26" s="28" t="str">
        <f aca="false">IF(SUM(IF(SUM(_xlfn.IFNA(INDEX('Mène 1'!$F$5:$F$34,MATCH($P26,'Mène 1'!$B$5:$B$34,0),1),0),_xlfn.IFNA(INDEX('Mène 1'!$G$5:$G$34,MATCH($P26,'Mène 1'!$D$5:$D$34,0),1),0))=13,SUM(_xlfn.IFNA(INDEX('Mène 1'!$F$5:$F$34,MATCH($P26,'Mène 1'!$B$5:$B$34,0),1),0),_xlfn.IFNA(INDEX('Mène 1'!$G$5:$G$34,MATCH($P26,'Mène 1'!$D$5:$D$34,0),1),0)),0),IF(SUM(_xlfn.IFNA(INDEX('Mène 2'!$F$5:$F$34,MATCH($P26,'Mène 2'!$B$5:$B$34,0),1),0),_xlfn.IFNA(INDEX('Mène 2'!$G$5:$G$34,MATCH($P26,'Mène 2'!$D$5:$D$34,0),1),0))=13,SUM(_xlfn.IFNA(INDEX('Mène 2'!$F$5:$F$34,MATCH($P26,'Mène 2'!$B$5:$B$34,0),1),0),_xlfn.IFNA(INDEX('Mène 2'!$G$5:$G$34,MATCH($P26,'Mène 2'!$D$5:$D$34,0),1),0)),0),IF(SUM(_xlfn.IFNA(INDEX('Mène 3'!$F$5:$F$33,MATCH($P26,'Mène 3'!$B$5:$B$34,0),1),0),_xlfn.IFNA(INDEX('Mène 3'!$G$5:$G$34,MATCH($P26,'Mène 3'!$D$5:$D$34,0),1),0))=13,SUM(_xlfn.IFNA(INDEX('Mène 3'!$F$5:$F$34,MATCH($P26,'Mène 3'!$B$5:$B$34,0),1),0),_xlfn.IFNA(INDEX('Mène 3'!$G$5:$G$34,MATCH($P26,'Mène 3'!$D$5:$D$34,0),1),0)),0),IF(SUM(_xlfn.IFNA(INDEX('Mène 4'!$F$5:$F$34,MATCH($P26,'Mène 4'!$B$5:$B$34,0),1),0),_xlfn.IFNA(INDEX('Mène 4'!$G$5:$G$34,MATCH($P26,'Mène 4'!$D$5:$D$34,0),1),0))=13,SUM(_xlfn.IFNA(INDEX('Mène 4'!$F$5:$F$34,MATCH($P26,'Mène 4'!$B$5:$B$34,0),1),0),_xlfn.IFNA(INDEX('Mène 4'!$G$5:$G$34,MATCH($P26,'Mène 4'!$D$5:$D$34,0),1),0)),0),) = 0,P26,"")</f>
        <v/>
      </c>
      <c r="AH26" s="28" t="str">
        <f aca="true">IF(AND(Équipe!$B27&lt;&gt;0,'Mène 5'!AG26&lt;&gt;""),RAND(),"")</f>
        <v/>
      </c>
      <c r="AI26" s="28" t="str">
        <f aca="true">IF( AND(Équipe!$B27&lt;&gt;0,$AG26&lt;&gt;""),RANK($AH26,$AH$2:INDIRECT("$AH$"&amp;0+COUNTA($P$2:$P$61)))+MAX($AE$2:$AE$61),"")</f>
        <v/>
      </c>
    </row>
    <row r="27" customFormat="false" ht="30.6" hidden="false" customHeight="true" outlineLevel="0" collapsed="false">
      <c r="A27" s="33" t="n">
        <f aca="false">IF(ROW(A27)-4&lt;=Procédure!$K$3,ROW(A27)-4,IF(ROW(A27)-(QUOTIENT(ROW(A27)-4,Procédure!$K$3)*Procédure!$K$3)-4&lt;&gt;0,ROW(A27)-(QUOTIENT(ROW(A27)-4,Procédure!$K$3)*Procédure!$K$3)-4,ROW(A27)-(QUOTIENT(ROW(A27)-4,Procédure!$K$3)*Procédure!$K$3)-4+Procédure!$K$3))</f>
        <v>8</v>
      </c>
      <c r="B27" s="37"/>
      <c r="C27" s="38"/>
      <c r="D27" s="37"/>
      <c r="E27" s="38"/>
      <c r="F27" s="17"/>
      <c r="G27" s="17"/>
      <c r="I27" s="31" t="str">
        <f aca="false">IF(ROW(I27)&lt;=QUOTIENT(COUNTA($P$2:$P$61)-COUNTBLANK($P$2:$P$61),2)+MOD(COUNTA($P$2:$P$61)-COUNTBLANK($P$2:$P$61),2)+2,IF(ROW(I27)&lt;&gt;3,I26+2,1),"")</f>
        <v/>
      </c>
      <c r="J27" s="1" t="str">
        <f aca="false">IF(I27&lt;&gt;"",SUM(_xlfn.IFNA(INDEX($P$2:$P$61,MATCH(I27,$S$2:$S$61,0),1),0),_xlfn.IFNA(INDEX($P$2:$P$61,MATCH(I27,$W$2:$W$61,0),1),0),_xlfn.IFNA(INDEX($P$2:$P$61,MATCH(I27,$AA$2:$AA$61,0),1),0),_xlfn.IFNA(INDEX($P$2:$P$61,MATCH(I27,$AI$2:$AI$61,0),1),0),_xlfn.IFNA(INDEX($P$2:$P$61,MATCH(I27,$AE$2:$AE$61,0),1),0) ),"")</f>
        <v/>
      </c>
      <c r="K27" s="1" t="str">
        <f aca="false">_xlfn.IFNA(INDEX(Équipe!$B$3:$B$62,MATCH(J27,Équipe!$A$3:$A$62,0),1),"")</f>
        <v/>
      </c>
      <c r="L27" s="1" t="str">
        <f aca="false">IF(
      AND (N27&lt;&gt;"", SUM(_xlfn.IFNA(INDEX($P$2:$P$61,MATCH(N27,$S$2:$S$61,0),1),0),_xlfn.IFNA(INDEX($P$2:$P$61,MATCH(N27,$W$2:$W$61,0),1),0),_xlfn.IFNA(INDEX($P$2:$P$61,MATCH(N27,$AA$2:$AA$61,0),1),0),_xlfn.IFNA(INDEX($P$2:$P$61,MATCH(N27,$AE$2:$AE$61,0),1),0), _xlfn.IFNA(INDEX($P$2:$P$61,MATCH(N27,$AI$2:$AI$61,0),1),0))&lt;&gt;0),
SUM(_xlfn.IFNA(INDEX($P$2:$P$61,MATCH(N27,$S$2:$S$61,0),1),0),_xlfn.IFNA(INDEX($P$2:$P$61,MATCH(N27,$W$2:$W$61,0),1),0),_xlfn.IFNA(INDEX($P$2:$P$61,MATCH(N27,$AA$2:$AA$61,0),1),0),_xlfn.IFNA(INDEX($P$2:$P$61,MATCH(N27,$AE$2:$AE$61,0),1),0), _xlfn.IFNA(INDEX($P$2:$P$61,MATCH(N27,$AI$2:$AI$61,0),1),0)),
"")</f>
        <v/>
      </c>
      <c r="M27" s="1" t="str">
        <f aca="false">_xlfn.IFNA(INDEX(Équipe!$B$3:$B$62,MATCH(L27,Équipe!$A$3:$A$62,0),1),"")</f>
        <v/>
      </c>
      <c r="N27" s="31" t="str">
        <f aca="false">IF(ROW(N27)&lt;=QUOTIENT(COUNTA($P$2:$P$61)-COUNTBLANK($P$2:$P$61),2)+MOD(COUNTA($P$2:$P$61)-COUNTBLANK($P$2:$P$61),2)+2,I27+1,"")</f>
        <v/>
      </c>
      <c r="P27" s="28" t="str">
        <f aca="false">IF(Équipe!$B28&lt;&gt;0,Équipe!$A28,"")</f>
        <v/>
      </c>
      <c r="Q27" s="28" t="str">
        <f aca="false">IF(AND(SUM(_xlfn.IFNA(INDEX('Mène 1'!$F$5:$F$34,MATCH($P27,'Mène 1'!$B$5:$B$34,0),1),0) , _xlfn.IFNA(INDEX('Mène 1'!$G$5:$G$34,MATCH($P27,'Mène 1'!$D$5:$D$34,0),1),0))=13,SUM(_xlfn.IFNA(INDEX('Mène 2'!$F$5:$F$34,MATCH($P27,'Mène 2'!$B$5:$B$34,0),1),0) , _xlfn.IFNA(INDEX('Mène 2'!$G$5:$G$34,MATCH($P27,'Mène 2'!$D$5:$D$34,0),1),0))=13, SUM(_xlfn.IFNA(INDEX('Mène 3'!$F$5:$F$34,MATCH($P27,'Mène 3'!$B$5:$B$34,0),1),0) , _xlfn.IFNA(INDEX('Mène 3'!$G$5:$G$34,MATCH($P27,'Mène 3'!$D$5:$D$34,0),1),0))=13, SUM(_xlfn.IFNA(INDEX('Mène 4'!$F$5:$F$34,MATCH($P27,'Mène 4'!$B$5:$B$34,0),1),0) , _xlfn.IFNA(INDEX('Mène 4'!$G$5:$G$34,MATCH($P27,'Mène 4'!$D$5:$D$34,0),1),0))=13),$P27,"")</f>
        <v/>
      </c>
      <c r="R27" s="28" t="str">
        <f aca="true">IF(AND(Équipe!$B28&lt;&gt;0,'Mène 5'!Q27&lt;&gt;""),RAND(),"")</f>
        <v/>
      </c>
      <c r="S27" s="28" t="str">
        <f aca="true">IF(AND(Équipe!$B28&lt;&gt;0,$Q27&lt;&gt;""),RANK($R27,$R$2:INDIRECT("$R$"&amp;0+COUNTA($P$2:$P$61))),"")</f>
        <v/>
      </c>
      <c r="U27" s="28" t="str">
        <f aca="false">IF(SUM(IF(SUM(_xlfn.IFNA(INDEX('Mène 1'!$F$5:$F$34,MATCH($P27,'Mène 1'!$B$5:$B$34,0),1),0),_xlfn.IFNA(INDEX('Mène 1'!$G$5:$G$34,MATCH($P27,'Mène 1'!$D$5:$D$34,0),1),0))=13,SUM(_xlfn.IFNA(INDEX('Mène 1'!$F$5:$F$34,MATCH($P27,'Mène 1'!$B$5:$B$34,0),1),0),_xlfn.IFNA(INDEX('Mène 1'!$G$5:$G$34,MATCH($P27,'Mène 1'!$D$5:$D$34,0),1),0)),0),IF(SUM(_xlfn.IFNA(INDEX('Mène 2'!$F$5:$F$34,MATCH($P27,'Mène 2'!$B$5:$B$34,0),1),0),_xlfn.IFNA(INDEX('Mène 2'!$G$5:$G$34,MATCH($P27,'Mène 2'!$D$5:$D$34,0),1),0))=13,SUM(_xlfn.IFNA(INDEX('Mène 2'!$F$5:$F$34,MATCH($P27,'Mène 2'!$B$5:$B$34,0),1),0),_xlfn.IFNA(INDEX('Mène 2'!$G$5:$G$34,MATCH($P27,'Mène 2'!$D$5:$D$34,0),1),0)),0),IF(SUM(_xlfn.IFNA(INDEX('Mène 3'!$F$5:$F$34,MATCH($P27,'Mène 3'!$B$5:$B$34,0),1),0),_xlfn.IFNA(INDEX('Mène 3'!$G$5:$G$34,MATCH($P27,'Mène 3'!$D$5:$D$34,0),1),0))=13,SUM(_xlfn.IFNA(INDEX('Mène 3'!$F$5:$F$34,MATCH($P27,'Mène 3'!$B$5:$B$34,0),1),0),_xlfn.IFNA(INDEX('Mène 3'!$G$5:$G$34,MATCH($P27,'Mène 3'!$D$5:$D$34,0),1),0)),0),IF(SUM(_xlfn.IFNA(INDEX('Mène 4'!$F$5:$F$34,MATCH($P27,'Mène 4'!$B$5:$B$34,0),1),0),_xlfn.IFNA(INDEX('Mène 4'!$G$5:$G$34,MATCH($P27,'Mène 4'!$D$5:$D$34,0),1),0))=13,SUM(_xlfn.IFNA(INDEX('Mène 4'!$F$5:$F$34,MATCH($P27,'Mène 4'!$B$5:$B$34,0),1),0),_xlfn.IFNA(INDEX('Mène 4'!$G$5:$G$34,MATCH($P27,'Mène 4'!$D$5:$D$34,0),1),0)),0),) = 39,P27,"")</f>
        <v/>
      </c>
      <c r="V27" s="28" t="str">
        <f aca="true">IF(AND(Équipe!$B28&lt;&gt;0,'Mène 5'!U27&lt;&gt;""),RAND(),"")</f>
        <v/>
      </c>
      <c r="W27" s="28" t="str">
        <f aca="true">IF( AND(Équipe!$B28&lt;&gt;0,$U27&lt;&gt;""),RANK($V27,$V$2:INDIRECT("$V$"&amp;0+COUNTA($P$2:$P$61)))+MAX($S$2:$S$61),"")</f>
        <v/>
      </c>
      <c r="Y27" s="28" t="str">
        <f aca="false">IF(SUM(IF(SUM(_xlfn.IFNA(INDEX('Mène 1'!$F$5:$F$34,MATCH($P27,'Mène 1'!$B$5:$B$34,0),1),0),_xlfn.IFNA(INDEX('Mène 1'!$G$5:$G$34,MATCH($P27,'Mène 1'!$D$5:$D$34,0),1),0))=13,SUM(_xlfn.IFNA(INDEX('Mène 1'!$F$5:$F$34,MATCH($P27,'Mène 1'!$B$5:$B$34,0),1),0),_xlfn.IFNA(INDEX('Mène 1'!$G$5:$G$34,MATCH($P27,'Mène 1'!$D$5:$D$34,0),1),0)),0),IF(SUM(_xlfn.IFNA(INDEX('Mène 2'!$F$5:$F$34,MATCH($P27,'Mène 2'!$B$5:$B$34,0),1),0),_xlfn.IFNA(INDEX('Mène 2'!$G$5:$G$34,MATCH($P27,'Mène 2'!$D$5:$D$34,0),1),0))=13,SUM(_xlfn.IFNA(INDEX('Mène 2'!$F$5:$F$34,MATCH($P27,'Mène 2'!$B$5:$B$34,0),1),0),_xlfn.IFNA(INDEX('Mène 2'!$G$5:$G$34,MATCH($P27,'Mène 2'!$D$5:$D$34,0),1),0)),0),IF(SUM(_xlfn.IFNA(INDEX('Mène 3'!$F$5:$F$34,MATCH($P27,'Mène 3'!$B$5:$B$34,0),1),0),_xlfn.IFNA(INDEX('Mène 3'!$G$5:$G$34,MATCH($P27,'Mène 3'!$D$5:$D$34,0),1),0))=13,SUM(_xlfn.IFNA(INDEX('Mène 3'!$F$5:$F$34,MATCH($P27,'Mène 3'!$B$5:$B$34,0),1),0),_xlfn.IFNA(INDEX('Mène 3'!$G$5:$G$34,MATCH($P27,'Mène 3'!$D$5:$D$34,0),1),0)),0),IF(SUM(_xlfn.IFNA(INDEX('Mène 4'!$F$5:$F$34,MATCH($P27,'Mène 4'!$B$5:$B$34,0),1),0),_xlfn.IFNA(INDEX('Mène 4'!$G$5:$G$34,MATCH($P27,'Mène 4'!$D$5:$D$34,0),1),0))=13,SUM(_xlfn.IFNA(INDEX('Mène 4'!$F$5:$F$34,MATCH($P27,'Mène 4'!$B$5:$B$34,0),1),0),_xlfn.IFNA(INDEX('Mène 4'!$G$5:$G$34,MATCH($P27,'Mène 4'!$D$5:$D$34,0),1),0)),0),) = 26,P27,"")</f>
        <v/>
      </c>
      <c r="Z27" s="28" t="str">
        <f aca="true">IF(AND(Équipe!$B28&lt;&gt;0,'Mène 5'!Y27&lt;&gt;""),RAND(),"")</f>
        <v/>
      </c>
      <c r="AA27" s="28" t="str">
        <f aca="true">IF( AND(Équipe!$B28&lt;&gt;0,$Y27&lt;&gt;""),RANK($Z27,$Z$2:INDIRECT("$Z$"&amp;0+COUNTA($P$2:$P$61)))+MAX($W$2:$W$61),"")</f>
        <v/>
      </c>
      <c r="AC27" s="28" t="str">
        <f aca="false">IF(SUM(IF(SUM(_xlfn.IFNA(INDEX('Mène 1'!$F$5:$F$34,MATCH($P27,'Mène 1'!$B$5:$B$34,0),1),0),_xlfn.IFNA(INDEX('Mène 1'!$G$5:$G$34,MATCH($P27,'Mène 1'!$D$5:$D$34,0),1),0))=13,SUM(_xlfn.IFNA(INDEX('Mène 1'!$F$5:$F$34,MATCH($P27,'Mène 1'!$B$5:$B$34,0),1),0),_xlfn.IFNA(INDEX('Mène 1'!$G$5:$G$34,MATCH($P27,'Mène 1'!$D$5:$D$34,0),1),0)),0),IF(SUM(_xlfn.IFNA(INDEX('Mène 2'!$F$5:$F$34,MATCH($P27,'Mène 2'!$B$5:$B$34,0),1),0),_xlfn.IFNA(INDEX('Mène 2'!$G$5:$G$34,MATCH($P27,'Mène 2'!$D$5:$D$34,0),1),0))=13,SUM(_xlfn.IFNA(INDEX('Mène 2'!$F$5:$F$34,MATCH($P27,'Mène 2'!$B$5:$B$34,0),1),0),_xlfn.IFNA(INDEX('Mène 2'!$G$5:$G$34,MATCH($P27,'Mène 2'!$D$5:$D$34,0),1),0)),0),IF(SUM(_xlfn.IFNA(INDEX('Mène 3'!$F$5:$F$34,MATCH($P27,'Mène 3'!$B$5:$B$34,0),1),0),_xlfn.IFNA(INDEX('Mène 3'!$G$5:$G$34,MATCH($P27,'Mène 3'!$D$5:$D$34,0),1),0))=13,SUM(_xlfn.IFNA(INDEX('Mène 3'!$F$5:$F$43,MATCH($P27,'Mène 3'!$B$5:$B$34,0),1),0),_xlfn.IFNA(INDEX('Mène 3'!$G$5:$G$34,MATCH($P27,'Mène 3'!$D$5:$D$34,0),1),0)),0),IF(SUM(_xlfn.IFNA(INDEX('Mène 4'!$F$5:$F$34,MATCH($P27,'Mène 4'!$B$5:$B$34,0),1),0),_xlfn.IFNA(INDEX('Mène 4'!$G$5:$G$34,MATCH($P27,'Mène 4'!$D$5:$D$34,0),1),0))=13,SUM(_xlfn.IFNA(INDEX('Mène 4'!$F$5:$F$34,MATCH($P27,'Mène 4'!$B$5:$B$34,0),1),0),_xlfn.IFNA(INDEX('Mène 4'!$G$5:$G$34,MATCH($P27,'Mène 4'!$D$5:$D$34,0),1),0)),0),) = 13,P27,"")</f>
        <v/>
      </c>
      <c r="AD27" s="28" t="str">
        <f aca="true">IF(AND(Équipe!$B28&lt;&gt;0,'Mène 5'!AC27&lt;&gt;""),RAND(),"")</f>
        <v/>
      </c>
      <c r="AE27" s="28" t="str">
        <f aca="true">IF( AND(Équipe!$B28&lt;&gt;0,$AC27&lt;&gt;""),RANK($AD27,$AD$2:INDIRECT("$AD$"&amp;0+COUNTA($P$2:$P$61)))+MAX($AA$2:$AA$61),"")</f>
        <v/>
      </c>
      <c r="AG27" s="28" t="str">
        <f aca="false">IF(SUM(IF(SUM(_xlfn.IFNA(INDEX('Mène 1'!$F$5:$F$34,MATCH($P27,'Mène 1'!$B$5:$B$34,0),1),0),_xlfn.IFNA(INDEX('Mène 1'!$G$5:$G$34,MATCH($P27,'Mène 1'!$D$5:$D$34,0),1),0))=13,SUM(_xlfn.IFNA(INDEX('Mène 1'!$F$5:$F$34,MATCH($P27,'Mène 1'!$B$5:$B$34,0),1),0),_xlfn.IFNA(INDEX('Mène 1'!$G$5:$G$34,MATCH($P27,'Mène 1'!$D$5:$D$34,0),1),0)),0),IF(SUM(_xlfn.IFNA(INDEX('Mène 2'!$F$5:$F$34,MATCH($P27,'Mène 2'!$B$5:$B$34,0),1),0),_xlfn.IFNA(INDEX('Mène 2'!$G$5:$G$34,MATCH($P27,'Mène 2'!$D$5:$D$34,0),1),0))=13,SUM(_xlfn.IFNA(INDEX('Mène 2'!$F$5:$F$34,MATCH($P27,'Mène 2'!$B$5:$B$34,0),1),0),_xlfn.IFNA(INDEX('Mène 2'!$G$5:$G$34,MATCH($P27,'Mène 2'!$D$5:$D$34,0),1),0)),0),IF(SUM(_xlfn.IFNA(INDEX('Mène 3'!$F$5:$F$33,MATCH($P27,'Mène 3'!$B$5:$B$34,0),1),0),_xlfn.IFNA(INDEX('Mène 3'!$G$5:$G$34,MATCH($P27,'Mène 3'!$D$5:$D$34,0),1),0))=13,SUM(_xlfn.IFNA(INDEX('Mène 3'!$F$5:$F$34,MATCH($P27,'Mène 3'!$B$5:$B$34,0),1),0),_xlfn.IFNA(INDEX('Mène 3'!$G$5:$G$34,MATCH($P27,'Mène 3'!$D$5:$D$34,0),1),0)),0),IF(SUM(_xlfn.IFNA(INDEX('Mène 4'!$F$5:$F$34,MATCH($P27,'Mène 4'!$B$5:$B$34,0),1),0),_xlfn.IFNA(INDEX('Mène 4'!$G$5:$G$34,MATCH($P27,'Mène 4'!$D$5:$D$34,0),1),0))=13,SUM(_xlfn.IFNA(INDEX('Mène 4'!$F$5:$F$34,MATCH($P27,'Mène 4'!$B$5:$B$34,0),1),0),_xlfn.IFNA(INDEX('Mène 4'!$G$5:$G$34,MATCH($P27,'Mène 4'!$D$5:$D$34,0),1),0)),0),) = 0,P27,"")</f>
        <v/>
      </c>
      <c r="AH27" s="28" t="str">
        <f aca="true">IF(AND(Équipe!$B28&lt;&gt;0,'Mène 5'!AG27&lt;&gt;""),RAND(),"")</f>
        <v/>
      </c>
      <c r="AI27" s="28" t="str">
        <f aca="true">IF( AND(Équipe!$B28&lt;&gt;0,$AG27&lt;&gt;""),RANK($AH27,$AH$2:INDIRECT("$AH$"&amp;0+COUNTA($P$2:$P$61)))+MAX($AE$2:$AE$61),"")</f>
        <v/>
      </c>
    </row>
    <row r="28" customFormat="false" ht="30.6" hidden="false" customHeight="true" outlineLevel="0" collapsed="false">
      <c r="A28" s="33" t="n">
        <f aca="false">IF(ROW(A28)-4&lt;=Procédure!$K$3,ROW(A28)-4,IF(ROW(A28)-(QUOTIENT(ROW(A28)-4,Procédure!$K$3)*Procédure!$K$3)-4&lt;&gt;0,ROW(A28)-(QUOTIENT(ROW(A28)-4,Procédure!$K$3)*Procédure!$K$3)-4,ROW(A28)-(QUOTIENT(ROW(A28)-4,Procédure!$K$3)*Procédure!$K$3)-4+Procédure!$K$3))</f>
        <v>9</v>
      </c>
      <c r="B28" s="37"/>
      <c r="C28" s="38"/>
      <c r="D28" s="37"/>
      <c r="E28" s="38"/>
      <c r="F28" s="17"/>
      <c r="G28" s="17"/>
      <c r="I28" s="31" t="str">
        <f aca="false">IF(ROW(I28)&lt;=QUOTIENT(COUNTA($P$2:$P$61)-COUNTBLANK($P$2:$P$61),2)+MOD(COUNTA($P$2:$P$61)-COUNTBLANK($P$2:$P$61),2)+2,IF(ROW(I28)&lt;&gt;3,I27+2,1),"")</f>
        <v/>
      </c>
      <c r="J28" s="1" t="str">
        <f aca="false">IF(I28&lt;&gt;"",SUM(_xlfn.IFNA(INDEX($P$2:$P$61,MATCH(I28,$S$2:$S$61,0),1),0),_xlfn.IFNA(INDEX($P$2:$P$61,MATCH(I28,$W$2:$W$61,0),1),0),_xlfn.IFNA(INDEX($P$2:$P$61,MATCH(I28,$AA$2:$AA$61,0),1),0),_xlfn.IFNA(INDEX($P$2:$P$61,MATCH(I28,$AI$2:$AI$61,0),1),0),_xlfn.IFNA(INDEX($P$2:$P$61,MATCH(I28,$AE$2:$AE$61,0),1),0) ),"")</f>
        <v/>
      </c>
      <c r="K28" s="1" t="str">
        <f aca="false">_xlfn.IFNA(INDEX(Équipe!$B$3:$B$62,MATCH(J28,Équipe!$A$3:$A$62,0),1),"")</f>
        <v/>
      </c>
      <c r="L28" s="1" t="str">
        <f aca="false">IF(
      AND (N28&lt;&gt;"", SUM(_xlfn.IFNA(INDEX($P$2:$P$61,MATCH(N28,$S$2:$S$61,0),1),0),_xlfn.IFNA(INDEX($P$2:$P$61,MATCH(N28,$W$2:$W$61,0),1),0),_xlfn.IFNA(INDEX($P$2:$P$61,MATCH(N28,$AA$2:$AA$61,0),1),0),_xlfn.IFNA(INDEX($P$2:$P$61,MATCH(N28,$AE$2:$AE$61,0),1),0), _xlfn.IFNA(INDEX($P$2:$P$61,MATCH(N28,$AI$2:$AI$61,0),1),0))&lt;&gt;0),
SUM(_xlfn.IFNA(INDEX($P$2:$P$61,MATCH(N28,$S$2:$S$61,0),1),0),_xlfn.IFNA(INDEX($P$2:$P$61,MATCH(N28,$W$2:$W$61,0),1),0),_xlfn.IFNA(INDEX($P$2:$P$61,MATCH(N28,$AA$2:$AA$61,0),1),0),_xlfn.IFNA(INDEX($P$2:$P$61,MATCH(N28,$AE$2:$AE$61,0),1),0), _xlfn.IFNA(INDEX($P$2:$P$61,MATCH(N28,$AI$2:$AI$61,0),1),0)),
"")</f>
        <v/>
      </c>
      <c r="M28" s="1" t="str">
        <f aca="false">_xlfn.IFNA(INDEX(Équipe!$B$3:$B$62,MATCH(L28,Équipe!$A$3:$A$62,0),1),"")</f>
        <v/>
      </c>
      <c r="N28" s="31" t="str">
        <f aca="false">IF(ROW(N28)&lt;=QUOTIENT(COUNTA($P$2:$P$61)-COUNTBLANK($P$2:$P$61),2)+MOD(COUNTA($P$2:$P$61)-COUNTBLANK($P$2:$P$61),2)+2,I28+1,"")</f>
        <v/>
      </c>
      <c r="P28" s="28" t="str">
        <f aca="false">IF(Équipe!$B29&lt;&gt;0,Équipe!$A29,"")</f>
        <v/>
      </c>
      <c r="Q28" s="28" t="str">
        <f aca="false">IF(AND(SUM(_xlfn.IFNA(INDEX('Mène 1'!$F$5:$F$34,MATCH($P28,'Mène 1'!$B$5:$B$34,0),1),0) , _xlfn.IFNA(INDEX('Mène 1'!$G$5:$G$34,MATCH($P28,'Mène 1'!$D$5:$D$34,0),1),0))=13,SUM(_xlfn.IFNA(INDEX('Mène 2'!$F$5:$F$34,MATCH($P28,'Mène 2'!$B$5:$B$34,0),1),0) , _xlfn.IFNA(INDEX('Mène 2'!$G$5:$G$34,MATCH($P28,'Mène 2'!$D$5:$D$34,0),1),0))=13, SUM(_xlfn.IFNA(INDEX('Mène 3'!$F$5:$F$34,MATCH($P28,'Mène 3'!$B$5:$B$34,0),1),0) , _xlfn.IFNA(INDEX('Mène 3'!$G$5:$G$34,MATCH($P28,'Mène 3'!$D$5:$D$34,0),1),0))=13, SUM(_xlfn.IFNA(INDEX('Mène 4'!$F$5:$F$34,MATCH($P28,'Mène 4'!$B$5:$B$34,0),1),0) , _xlfn.IFNA(INDEX('Mène 4'!$G$5:$G$34,MATCH($P28,'Mène 4'!$D$5:$D$34,0),1),0))=13),$P28,"")</f>
        <v/>
      </c>
      <c r="R28" s="28" t="str">
        <f aca="true">IF(AND(Équipe!$B29&lt;&gt;0,'Mène 5'!Q28&lt;&gt;""),RAND(),"")</f>
        <v/>
      </c>
      <c r="S28" s="28" t="str">
        <f aca="true">IF(AND(Équipe!$B29&lt;&gt;0,$Q28&lt;&gt;""),RANK($R28,$R$2:INDIRECT("$R$"&amp;0+COUNTA($P$2:$P$61))),"")</f>
        <v/>
      </c>
      <c r="U28" s="28" t="str">
        <f aca="false">IF(SUM(IF(SUM(_xlfn.IFNA(INDEX('Mène 1'!$F$5:$F$34,MATCH($P28,'Mène 1'!$B$5:$B$34,0),1),0),_xlfn.IFNA(INDEX('Mène 1'!$G$5:$G$34,MATCH($P28,'Mène 1'!$D$5:$D$34,0),1),0))=13,SUM(_xlfn.IFNA(INDEX('Mène 1'!$F$5:$F$34,MATCH($P28,'Mène 1'!$B$5:$B$34,0),1),0),_xlfn.IFNA(INDEX('Mène 1'!$G$5:$G$34,MATCH($P28,'Mène 1'!$D$5:$D$34,0),1),0)),0),IF(SUM(_xlfn.IFNA(INDEX('Mène 2'!$F$5:$F$34,MATCH($P28,'Mène 2'!$B$5:$B$34,0),1),0),_xlfn.IFNA(INDEX('Mène 2'!$G$5:$G$34,MATCH($P28,'Mène 2'!$D$5:$D$34,0),1),0))=13,SUM(_xlfn.IFNA(INDEX('Mène 2'!$F$5:$F$34,MATCH($P28,'Mène 2'!$B$5:$B$34,0),1),0),_xlfn.IFNA(INDEX('Mène 2'!$G$5:$G$34,MATCH($P28,'Mène 2'!$D$5:$D$34,0),1),0)),0),IF(SUM(_xlfn.IFNA(INDEX('Mène 3'!$F$5:$F$34,MATCH($P28,'Mène 3'!$B$5:$B$34,0),1),0),_xlfn.IFNA(INDEX('Mène 3'!$G$5:$G$34,MATCH($P28,'Mène 3'!$D$5:$D$34,0),1),0))=13,SUM(_xlfn.IFNA(INDEX('Mène 3'!$F$5:$F$34,MATCH($P28,'Mène 3'!$B$5:$B$34,0),1),0),_xlfn.IFNA(INDEX('Mène 3'!$G$5:$G$34,MATCH($P28,'Mène 3'!$D$5:$D$34,0),1),0)),0),IF(SUM(_xlfn.IFNA(INDEX('Mène 4'!$F$5:$F$34,MATCH($P28,'Mène 4'!$B$5:$B$34,0),1),0),_xlfn.IFNA(INDEX('Mène 4'!$G$5:$G$34,MATCH($P28,'Mène 4'!$D$5:$D$34,0),1),0))=13,SUM(_xlfn.IFNA(INDEX('Mène 4'!$F$5:$F$34,MATCH($P28,'Mène 4'!$B$5:$B$34,0),1),0),_xlfn.IFNA(INDEX('Mène 4'!$G$5:$G$34,MATCH($P28,'Mène 4'!$D$5:$D$34,0),1),0)),0),) = 39,P28,"")</f>
        <v/>
      </c>
      <c r="V28" s="28" t="str">
        <f aca="true">IF(AND(Équipe!$B29&lt;&gt;0,'Mène 5'!U28&lt;&gt;""),RAND(),"")</f>
        <v/>
      </c>
      <c r="W28" s="28" t="str">
        <f aca="true">IF( AND(Équipe!$B29&lt;&gt;0,$U28&lt;&gt;""),RANK($V28,$V$2:INDIRECT("$V$"&amp;0+COUNTA($P$2:$P$61)))+MAX($S$2:$S$61),"")</f>
        <v/>
      </c>
      <c r="Y28" s="28" t="str">
        <f aca="false">IF(SUM(IF(SUM(_xlfn.IFNA(INDEX('Mène 1'!$F$5:$F$34,MATCH($P28,'Mène 1'!$B$5:$B$34,0),1),0),_xlfn.IFNA(INDEX('Mène 1'!$G$5:$G$34,MATCH($P28,'Mène 1'!$D$5:$D$34,0),1),0))=13,SUM(_xlfn.IFNA(INDEX('Mène 1'!$F$5:$F$34,MATCH($P28,'Mène 1'!$B$5:$B$34,0),1),0),_xlfn.IFNA(INDEX('Mène 1'!$G$5:$G$34,MATCH($P28,'Mène 1'!$D$5:$D$34,0),1),0)),0),IF(SUM(_xlfn.IFNA(INDEX('Mène 2'!$F$5:$F$34,MATCH($P28,'Mène 2'!$B$5:$B$34,0),1),0),_xlfn.IFNA(INDEX('Mène 2'!$G$5:$G$34,MATCH($P28,'Mène 2'!$D$5:$D$34,0),1),0))=13,SUM(_xlfn.IFNA(INDEX('Mène 2'!$F$5:$F$34,MATCH($P28,'Mène 2'!$B$5:$B$34,0),1),0),_xlfn.IFNA(INDEX('Mène 2'!$G$5:$G$34,MATCH($P28,'Mène 2'!$D$5:$D$34,0),1),0)),0),IF(SUM(_xlfn.IFNA(INDEX('Mène 3'!$F$5:$F$34,MATCH($P28,'Mène 3'!$B$5:$B$34,0),1),0),_xlfn.IFNA(INDEX('Mène 3'!$G$5:$G$34,MATCH($P28,'Mène 3'!$D$5:$D$34,0),1),0))=13,SUM(_xlfn.IFNA(INDEX('Mène 3'!$F$5:$F$34,MATCH($P28,'Mène 3'!$B$5:$B$34,0),1),0),_xlfn.IFNA(INDEX('Mène 3'!$G$5:$G$34,MATCH($P28,'Mène 3'!$D$5:$D$34,0),1),0)),0),IF(SUM(_xlfn.IFNA(INDEX('Mène 4'!$F$5:$F$34,MATCH($P28,'Mène 4'!$B$5:$B$34,0),1),0),_xlfn.IFNA(INDEX('Mène 4'!$G$5:$G$34,MATCH($P28,'Mène 4'!$D$5:$D$34,0),1),0))=13,SUM(_xlfn.IFNA(INDEX('Mène 4'!$F$5:$F$34,MATCH($P28,'Mène 4'!$B$5:$B$34,0),1),0),_xlfn.IFNA(INDEX('Mène 4'!$G$5:$G$34,MATCH($P28,'Mène 4'!$D$5:$D$34,0),1),0)),0),) = 26,P28,"")</f>
        <v/>
      </c>
      <c r="Z28" s="28" t="str">
        <f aca="true">IF(AND(Équipe!$B29&lt;&gt;0,'Mène 5'!Y28&lt;&gt;""),RAND(),"")</f>
        <v/>
      </c>
      <c r="AA28" s="28" t="str">
        <f aca="true">IF( AND(Équipe!$B29&lt;&gt;0,$Y28&lt;&gt;""),RANK($Z28,$Z$2:INDIRECT("$Z$"&amp;0+COUNTA($P$2:$P$61)))+MAX($W$2:$W$61),"")</f>
        <v/>
      </c>
      <c r="AC28" s="28" t="str">
        <f aca="false">IF(SUM(IF(SUM(_xlfn.IFNA(INDEX('Mène 1'!$F$5:$F$34,MATCH($P28,'Mène 1'!$B$5:$B$34,0),1),0),_xlfn.IFNA(INDEX('Mène 1'!$G$5:$G$34,MATCH($P28,'Mène 1'!$D$5:$D$34,0),1),0))=13,SUM(_xlfn.IFNA(INDEX('Mène 1'!$F$5:$F$34,MATCH($P28,'Mène 1'!$B$5:$B$34,0),1),0),_xlfn.IFNA(INDEX('Mène 1'!$G$5:$G$34,MATCH($P28,'Mène 1'!$D$5:$D$34,0),1),0)),0),IF(SUM(_xlfn.IFNA(INDEX('Mène 2'!$F$5:$F$34,MATCH($P28,'Mène 2'!$B$5:$B$34,0),1),0),_xlfn.IFNA(INDEX('Mène 2'!$G$5:$G$34,MATCH($P28,'Mène 2'!$D$5:$D$34,0),1),0))=13,SUM(_xlfn.IFNA(INDEX('Mène 2'!$F$5:$F$34,MATCH($P28,'Mène 2'!$B$5:$B$34,0),1),0),_xlfn.IFNA(INDEX('Mène 2'!$G$5:$G$34,MATCH($P28,'Mène 2'!$D$5:$D$34,0),1),0)),0),IF(SUM(_xlfn.IFNA(INDEX('Mène 3'!$F$5:$F$34,MATCH($P28,'Mène 3'!$B$5:$B$34,0),1),0),_xlfn.IFNA(INDEX('Mène 3'!$G$5:$G$34,MATCH($P28,'Mène 3'!$D$5:$D$34,0),1),0))=13,SUM(_xlfn.IFNA(INDEX('Mène 3'!$F$5:$F$43,MATCH($P28,'Mène 3'!$B$5:$B$34,0),1),0),_xlfn.IFNA(INDEX('Mène 3'!$G$5:$G$34,MATCH($P28,'Mène 3'!$D$5:$D$34,0),1),0)),0),IF(SUM(_xlfn.IFNA(INDEX('Mène 4'!$F$5:$F$34,MATCH($P28,'Mène 4'!$B$5:$B$34,0),1),0),_xlfn.IFNA(INDEX('Mène 4'!$G$5:$G$34,MATCH($P28,'Mène 4'!$D$5:$D$34,0),1),0))=13,SUM(_xlfn.IFNA(INDEX('Mène 4'!$F$5:$F$34,MATCH($P28,'Mène 4'!$B$5:$B$34,0),1),0),_xlfn.IFNA(INDEX('Mène 4'!$G$5:$G$34,MATCH($P28,'Mène 4'!$D$5:$D$34,0),1),0)),0),) = 13,P28,"")</f>
        <v/>
      </c>
      <c r="AD28" s="28" t="str">
        <f aca="true">IF(AND(Équipe!$B29&lt;&gt;0,'Mène 5'!AC28&lt;&gt;""),RAND(),"")</f>
        <v/>
      </c>
      <c r="AE28" s="28" t="str">
        <f aca="true">IF( AND(Équipe!$B29&lt;&gt;0,$AC28&lt;&gt;""),RANK($AD28,$AD$2:INDIRECT("$AD$"&amp;0+COUNTA($P$2:$P$61)))+MAX($AA$2:$AA$61),"")</f>
        <v/>
      </c>
      <c r="AG28" s="28" t="str">
        <f aca="false">IF(SUM(IF(SUM(_xlfn.IFNA(INDEX('Mène 1'!$F$5:$F$34,MATCH($P28,'Mène 1'!$B$5:$B$34,0),1),0),_xlfn.IFNA(INDEX('Mène 1'!$G$5:$G$34,MATCH($P28,'Mène 1'!$D$5:$D$34,0),1),0))=13,SUM(_xlfn.IFNA(INDEX('Mène 1'!$F$5:$F$34,MATCH($P28,'Mène 1'!$B$5:$B$34,0),1),0),_xlfn.IFNA(INDEX('Mène 1'!$G$5:$G$34,MATCH($P28,'Mène 1'!$D$5:$D$34,0),1),0)),0),IF(SUM(_xlfn.IFNA(INDEX('Mène 2'!$F$5:$F$34,MATCH($P28,'Mène 2'!$B$5:$B$34,0),1),0),_xlfn.IFNA(INDEX('Mène 2'!$G$5:$G$34,MATCH($P28,'Mène 2'!$D$5:$D$34,0),1),0))=13,SUM(_xlfn.IFNA(INDEX('Mène 2'!$F$5:$F$34,MATCH($P28,'Mène 2'!$B$5:$B$34,0),1),0),_xlfn.IFNA(INDEX('Mène 2'!$G$5:$G$34,MATCH($P28,'Mène 2'!$D$5:$D$34,0),1),0)),0),IF(SUM(_xlfn.IFNA(INDEX('Mène 3'!$F$5:$F$33,MATCH($P28,'Mène 3'!$B$5:$B$34,0),1),0),_xlfn.IFNA(INDEX('Mène 3'!$G$5:$G$34,MATCH($P28,'Mène 3'!$D$5:$D$34,0),1),0))=13,SUM(_xlfn.IFNA(INDEX('Mène 3'!$F$5:$F$34,MATCH($P28,'Mène 3'!$B$5:$B$34,0),1),0),_xlfn.IFNA(INDEX('Mène 3'!$G$5:$G$34,MATCH($P28,'Mène 3'!$D$5:$D$34,0),1),0)),0),IF(SUM(_xlfn.IFNA(INDEX('Mène 4'!$F$5:$F$34,MATCH($P28,'Mène 4'!$B$5:$B$34,0),1),0),_xlfn.IFNA(INDEX('Mène 4'!$G$5:$G$34,MATCH($P28,'Mène 4'!$D$5:$D$34,0),1),0))=13,SUM(_xlfn.IFNA(INDEX('Mène 4'!$F$5:$F$34,MATCH($P28,'Mène 4'!$B$5:$B$34,0),1),0),_xlfn.IFNA(INDEX('Mène 4'!$G$5:$G$34,MATCH($P28,'Mène 4'!$D$5:$D$34,0),1),0)),0),) = 0,P28,"")</f>
        <v/>
      </c>
      <c r="AH28" s="28" t="str">
        <f aca="true">IF(AND(Équipe!$B29&lt;&gt;0,'Mène 5'!AG28&lt;&gt;""),RAND(),"")</f>
        <v/>
      </c>
      <c r="AI28" s="28" t="str">
        <f aca="true">IF( AND(Équipe!$B29&lt;&gt;0,$AG28&lt;&gt;""),RANK($AH28,$AH$2:INDIRECT("$AH$"&amp;0+COUNTA($P$2:$P$61)))+MAX($AE$2:$AE$61),"")</f>
        <v/>
      </c>
    </row>
    <row r="29" customFormat="false" ht="30.6" hidden="false" customHeight="true" outlineLevel="0" collapsed="false">
      <c r="A29" s="33" t="n">
        <f aca="false">IF(ROW(A29)-4&lt;=Procédure!$K$3,ROW(A29)-4,IF(ROW(A29)-(QUOTIENT(ROW(A29)-4,Procédure!$K$3)*Procédure!$K$3)-4&lt;&gt;0,ROW(A29)-(QUOTIENT(ROW(A29)-4,Procédure!$K$3)*Procédure!$K$3)-4,ROW(A29)-(QUOTIENT(ROW(A29)-4,Procédure!$K$3)*Procédure!$K$3)-4+Procédure!$K$3))</f>
        <v>10</v>
      </c>
      <c r="B29" s="37"/>
      <c r="C29" s="38"/>
      <c r="D29" s="37"/>
      <c r="E29" s="38"/>
      <c r="F29" s="17"/>
      <c r="G29" s="17"/>
      <c r="I29" s="31" t="str">
        <f aca="false">IF(ROW(I29)&lt;=QUOTIENT(COUNTA($P$2:$P$61)-COUNTBLANK($P$2:$P$61),2)+MOD(COUNTA($P$2:$P$61)-COUNTBLANK($P$2:$P$61),2)+2,IF(ROW(I29)&lt;&gt;3,I28+2,1),"")</f>
        <v/>
      </c>
      <c r="J29" s="1" t="str">
        <f aca="false">IF(I29&lt;&gt;"",SUM(_xlfn.IFNA(INDEX($P$2:$P$61,MATCH(I29,$S$2:$S$61,0),1),0),_xlfn.IFNA(INDEX($P$2:$P$61,MATCH(I29,$W$2:$W$61,0),1),0),_xlfn.IFNA(INDEX($P$2:$P$61,MATCH(I29,$AA$2:$AA$61,0),1),0),_xlfn.IFNA(INDEX($P$2:$P$61,MATCH(I29,$AI$2:$AI$61,0),1),0),_xlfn.IFNA(INDEX($P$2:$P$61,MATCH(I29,$AE$2:$AE$61,0),1),0) ),"")</f>
        <v/>
      </c>
      <c r="K29" s="1" t="str">
        <f aca="false">_xlfn.IFNA(INDEX(Équipe!$B$3:$B$62,MATCH(J29,Équipe!$A$3:$A$62,0),1),"")</f>
        <v/>
      </c>
      <c r="L29" s="1" t="str">
        <f aca="false">IF(
      AND (N29&lt;&gt;"", SUM(_xlfn.IFNA(INDEX($P$2:$P$61,MATCH(N29,$S$2:$S$61,0),1),0),_xlfn.IFNA(INDEX($P$2:$P$61,MATCH(N29,$W$2:$W$61,0),1),0),_xlfn.IFNA(INDEX($P$2:$P$61,MATCH(N29,$AA$2:$AA$61,0),1),0),_xlfn.IFNA(INDEX($P$2:$P$61,MATCH(N29,$AE$2:$AE$61,0),1),0), _xlfn.IFNA(INDEX($P$2:$P$61,MATCH(N29,$AI$2:$AI$61,0),1),0))&lt;&gt;0),
SUM(_xlfn.IFNA(INDEX($P$2:$P$61,MATCH(N29,$S$2:$S$61,0),1),0),_xlfn.IFNA(INDEX($P$2:$P$61,MATCH(N29,$W$2:$W$61,0),1),0),_xlfn.IFNA(INDEX($P$2:$P$61,MATCH(N29,$AA$2:$AA$61,0),1),0),_xlfn.IFNA(INDEX($P$2:$P$61,MATCH(N29,$AE$2:$AE$61,0),1),0), _xlfn.IFNA(INDEX($P$2:$P$61,MATCH(N29,$AI$2:$AI$61,0),1),0)),
"")</f>
        <v/>
      </c>
      <c r="M29" s="1" t="str">
        <f aca="false">_xlfn.IFNA(INDEX(Équipe!$B$3:$B$62,MATCH(L29,Équipe!$A$3:$A$62,0),1),"")</f>
        <v/>
      </c>
      <c r="N29" s="31" t="str">
        <f aca="false">IF(ROW(N29)&lt;=QUOTIENT(COUNTA($P$2:$P$61)-COUNTBLANK($P$2:$P$61),2)+MOD(COUNTA($P$2:$P$61)-COUNTBLANK($P$2:$P$61),2)+2,I29+1,"")</f>
        <v/>
      </c>
      <c r="P29" s="28" t="str">
        <f aca="false">IF(Équipe!$B30&lt;&gt;0,Équipe!$A30,"")</f>
        <v/>
      </c>
      <c r="Q29" s="28" t="str">
        <f aca="false">IF(AND(SUM(_xlfn.IFNA(INDEX('Mène 1'!$F$5:$F$34,MATCH($P29,'Mène 1'!$B$5:$B$34,0),1),0) , _xlfn.IFNA(INDEX('Mène 1'!$G$5:$G$34,MATCH($P29,'Mène 1'!$D$5:$D$34,0),1),0))=13,SUM(_xlfn.IFNA(INDEX('Mène 2'!$F$5:$F$34,MATCH($P29,'Mène 2'!$B$5:$B$34,0),1),0) , _xlfn.IFNA(INDEX('Mène 2'!$G$5:$G$34,MATCH($P29,'Mène 2'!$D$5:$D$34,0),1),0))=13, SUM(_xlfn.IFNA(INDEX('Mène 3'!$F$5:$F$34,MATCH($P29,'Mène 3'!$B$5:$B$34,0),1),0) , _xlfn.IFNA(INDEX('Mène 3'!$G$5:$G$34,MATCH($P29,'Mène 3'!$D$5:$D$34,0),1),0))=13, SUM(_xlfn.IFNA(INDEX('Mène 4'!$F$5:$F$34,MATCH($P29,'Mène 4'!$B$5:$B$34,0),1),0) , _xlfn.IFNA(INDEX('Mène 4'!$G$5:$G$34,MATCH($P29,'Mène 4'!$D$5:$D$34,0),1),0))=13),$P29,"")</f>
        <v/>
      </c>
      <c r="R29" s="28" t="str">
        <f aca="true">IF(AND(Équipe!$B30&lt;&gt;0,'Mène 5'!Q29&lt;&gt;""),RAND(),"")</f>
        <v/>
      </c>
      <c r="S29" s="28" t="str">
        <f aca="true">IF(AND(Équipe!$B30&lt;&gt;0,$Q29&lt;&gt;""),RANK($R29,$R$2:INDIRECT("$R$"&amp;0+COUNTA($P$2:$P$61))),"")</f>
        <v/>
      </c>
      <c r="U29" s="28" t="str">
        <f aca="false">IF(SUM(IF(SUM(_xlfn.IFNA(INDEX('Mène 1'!$F$5:$F$34,MATCH($P29,'Mène 1'!$B$5:$B$34,0),1),0),_xlfn.IFNA(INDEX('Mène 1'!$G$5:$G$34,MATCH($P29,'Mène 1'!$D$5:$D$34,0),1),0))=13,SUM(_xlfn.IFNA(INDEX('Mène 1'!$F$5:$F$34,MATCH($P29,'Mène 1'!$B$5:$B$34,0),1),0),_xlfn.IFNA(INDEX('Mène 1'!$G$5:$G$34,MATCH($P29,'Mène 1'!$D$5:$D$34,0),1),0)),0),IF(SUM(_xlfn.IFNA(INDEX('Mène 2'!$F$5:$F$34,MATCH($P29,'Mène 2'!$B$5:$B$34,0),1),0),_xlfn.IFNA(INDEX('Mène 2'!$G$5:$G$34,MATCH($P29,'Mène 2'!$D$5:$D$34,0),1),0))=13,SUM(_xlfn.IFNA(INDEX('Mène 2'!$F$5:$F$34,MATCH($P29,'Mène 2'!$B$5:$B$34,0),1),0),_xlfn.IFNA(INDEX('Mène 2'!$G$5:$G$34,MATCH($P29,'Mène 2'!$D$5:$D$34,0),1),0)),0),IF(SUM(_xlfn.IFNA(INDEX('Mène 3'!$F$5:$F$34,MATCH($P29,'Mène 3'!$B$5:$B$34,0),1),0),_xlfn.IFNA(INDEX('Mène 3'!$G$5:$G$34,MATCH($P29,'Mène 3'!$D$5:$D$34,0),1),0))=13,SUM(_xlfn.IFNA(INDEX('Mène 3'!$F$5:$F$34,MATCH($P29,'Mène 3'!$B$5:$B$34,0),1),0),_xlfn.IFNA(INDEX('Mène 3'!$G$5:$G$34,MATCH($P29,'Mène 3'!$D$5:$D$34,0),1),0)),0),IF(SUM(_xlfn.IFNA(INDEX('Mène 4'!$F$5:$F$34,MATCH($P29,'Mène 4'!$B$5:$B$34,0),1),0),_xlfn.IFNA(INDEX('Mène 4'!$G$5:$G$34,MATCH($P29,'Mène 4'!$D$5:$D$34,0),1),0))=13,SUM(_xlfn.IFNA(INDEX('Mène 4'!$F$5:$F$34,MATCH($P29,'Mène 4'!$B$5:$B$34,0),1),0),_xlfn.IFNA(INDEX('Mène 4'!$G$5:$G$34,MATCH($P29,'Mène 4'!$D$5:$D$34,0),1),0)),0),) = 39,P29,"")</f>
        <v/>
      </c>
      <c r="V29" s="28" t="str">
        <f aca="true">IF(AND(Équipe!$B30&lt;&gt;0,'Mène 5'!U29&lt;&gt;""),RAND(),"")</f>
        <v/>
      </c>
      <c r="W29" s="28" t="str">
        <f aca="true">IF( AND(Équipe!$B30&lt;&gt;0,$U29&lt;&gt;""),RANK($V29,$V$2:INDIRECT("$V$"&amp;0+COUNTA($P$2:$P$61)))+MAX($S$2:$S$61),"")</f>
        <v/>
      </c>
      <c r="Y29" s="28" t="str">
        <f aca="false">IF(SUM(IF(SUM(_xlfn.IFNA(INDEX('Mène 1'!$F$5:$F$34,MATCH($P29,'Mène 1'!$B$5:$B$34,0),1),0),_xlfn.IFNA(INDEX('Mène 1'!$G$5:$G$34,MATCH($P29,'Mène 1'!$D$5:$D$34,0),1),0))=13,SUM(_xlfn.IFNA(INDEX('Mène 1'!$F$5:$F$34,MATCH($P29,'Mène 1'!$B$5:$B$34,0),1),0),_xlfn.IFNA(INDEX('Mène 1'!$G$5:$G$34,MATCH($P29,'Mène 1'!$D$5:$D$34,0),1),0)),0),IF(SUM(_xlfn.IFNA(INDEX('Mène 2'!$F$5:$F$34,MATCH($P29,'Mène 2'!$B$5:$B$34,0),1),0),_xlfn.IFNA(INDEX('Mène 2'!$G$5:$G$34,MATCH($P29,'Mène 2'!$D$5:$D$34,0),1),0))=13,SUM(_xlfn.IFNA(INDEX('Mène 2'!$F$5:$F$34,MATCH($P29,'Mène 2'!$B$5:$B$34,0),1),0),_xlfn.IFNA(INDEX('Mène 2'!$G$5:$G$34,MATCH($P29,'Mène 2'!$D$5:$D$34,0),1),0)),0),IF(SUM(_xlfn.IFNA(INDEX('Mène 3'!$F$5:$F$34,MATCH($P29,'Mène 3'!$B$5:$B$34,0),1),0),_xlfn.IFNA(INDEX('Mène 3'!$G$5:$G$34,MATCH($P29,'Mène 3'!$D$5:$D$34,0),1),0))=13,SUM(_xlfn.IFNA(INDEX('Mène 3'!$F$5:$F$34,MATCH($P29,'Mène 3'!$B$5:$B$34,0),1),0),_xlfn.IFNA(INDEX('Mène 3'!$G$5:$G$34,MATCH($P29,'Mène 3'!$D$5:$D$34,0),1),0)),0),IF(SUM(_xlfn.IFNA(INDEX('Mène 4'!$F$5:$F$34,MATCH($P29,'Mène 4'!$B$5:$B$34,0),1),0),_xlfn.IFNA(INDEX('Mène 4'!$G$5:$G$34,MATCH($P29,'Mène 4'!$D$5:$D$34,0),1),0))=13,SUM(_xlfn.IFNA(INDEX('Mène 4'!$F$5:$F$34,MATCH($P29,'Mène 4'!$B$5:$B$34,0),1),0),_xlfn.IFNA(INDEX('Mène 4'!$G$5:$G$34,MATCH($P29,'Mène 4'!$D$5:$D$34,0),1),0)),0),) = 26,P29,"")</f>
        <v/>
      </c>
      <c r="Z29" s="28" t="str">
        <f aca="true">IF(AND(Équipe!$B30&lt;&gt;0,'Mène 5'!Y29&lt;&gt;""),RAND(),"")</f>
        <v/>
      </c>
      <c r="AA29" s="28" t="str">
        <f aca="true">IF( AND(Équipe!$B30&lt;&gt;0,$Y29&lt;&gt;""),RANK($Z29,$Z$2:INDIRECT("$Z$"&amp;0+COUNTA($P$2:$P$61)))+MAX($W$2:$W$61),"")</f>
        <v/>
      </c>
      <c r="AC29" s="28" t="str">
        <f aca="false">IF(SUM(IF(SUM(_xlfn.IFNA(INDEX('Mène 1'!$F$5:$F$34,MATCH($P29,'Mène 1'!$B$5:$B$34,0),1),0),_xlfn.IFNA(INDEX('Mène 1'!$G$5:$G$34,MATCH($P29,'Mène 1'!$D$5:$D$34,0),1),0))=13,SUM(_xlfn.IFNA(INDEX('Mène 1'!$F$5:$F$34,MATCH($P29,'Mène 1'!$B$5:$B$34,0),1),0),_xlfn.IFNA(INDEX('Mène 1'!$G$5:$G$34,MATCH($P29,'Mène 1'!$D$5:$D$34,0),1),0)),0),IF(SUM(_xlfn.IFNA(INDEX('Mène 2'!$F$5:$F$34,MATCH($P29,'Mène 2'!$B$5:$B$34,0),1),0),_xlfn.IFNA(INDEX('Mène 2'!$G$5:$G$34,MATCH($P29,'Mène 2'!$D$5:$D$34,0),1),0))=13,SUM(_xlfn.IFNA(INDEX('Mène 2'!$F$5:$F$34,MATCH($P29,'Mène 2'!$B$5:$B$34,0),1),0),_xlfn.IFNA(INDEX('Mène 2'!$G$5:$G$34,MATCH($P29,'Mène 2'!$D$5:$D$34,0),1),0)),0),IF(SUM(_xlfn.IFNA(INDEX('Mène 3'!$F$5:$F$34,MATCH($P29,'Mène 3'!$B$5:$B$34,0),1),0),_xlfn.IFNA(INDEX('Mène 3'!$G$5:$G$34,MATCH($P29,'Mène 3'!$D$5:$D$34,0),1),0))=13,SUM(_xlfn.IFNA(INDEX('Mène 3'!$F$5:$F$43,MATCH($P29,'Mène 3'!$B$5:$B$34,0),1),0),_xlfn.IFNA(INDEX('Mène 3'!$G$5:$G$34,MATCH($P29,'Mène 3'!$D$5:$D$34,0),1),0)),0),IF(SUM(_xlfn.IFNA(INDEX('Mène 4'!$F$5:$F$34,MATCH($P29,'Mène 4'!$B$5:$B$34,0),1),0),_xlfn.IFNA(INDEX('Mène 4'!$G$5:$G$34,MATCH($P29,'Mène 4'!$D$5:$D$34,0),1),0))=13,SUM(_xlfn.IFNA(INDEX('Mène 4'!$F$5:$F$34,MATCH($P29,'Mène 4'!$B$5:$B$34,0),1),0),_xlfn.IFNA(INDEX('Mène 4'!$G$5:$G$34,MATCH($P29,'Mène 4'!$D$5:$D$34,0),1),0)),0),) = 13,P29,"")</f>
        <v/>
      </c>
      <c r="AD29" s="28" t="str">
        <f aca="true">IF(AND(Équipe!$B30&lt;&gt;0,'Mène 5'!AC29&lt;&gt;""),RAND(),"")</f>
        <v/>
      </c>
      <c r="AE29" s="28" t="str">
        <f aca="true">IF( AND(Équipe!$B30&lt;&gt;0,$AC29&lt;&gt;""),RANK($AD29,$AD$2:INDIRECT("$AD$"&amp;0+COUNTA($P$2:$P$61)))+MAX($AA$2:$AA$61),"")</f>
        <v/>
      </c>
      <c r="AG29" s="28" t="str">
        <f aca="false">IF(SUM(IF(SUM(_xlfn.IFNA(INDEX('Mène 1'!$F$5:$F$34,MATCH($P29,'Mène 1'!$B$5:$B$34,0),1),0),_xlfn.IFNA(INDEX('Mène 1'!$G$5:$G$34,MATCH($P29,'Mène 1'!$D$5:$D$34,0),1),0))=13,SUM(_xlfn.IFNA(INDEX('Mène 1'!$F$5:$F$34,MATCH($P29,'Mène 1'!$B$5:$B$34,0),1),0),_xlfn.IFNA(INDEX('Mène 1'!$G$5:$G$34,MATCH($P29,'Mène 1'!$D$5:$D$34,0),1),0)),0),IF(SUM(_xlfn.IFNA(INDEX('Mène 2'!$F$5:$F$34,MATCH($P29,'Mène 2'!$B$5:$B$34,0),1),0),_xlfn.IFNA(INDEX('Mène 2'!$G$5:$G$34,MATCH($P29,'Mène 2'!$D$5:$D$34,0),1),0))=13,SUM(_xlfn.IFNA(INDEX('Mène 2'!$F$5:$F$34,MATCH($P29,'Mène 2'!$B$5:$B$34,0),1),0),_xlfn.IFNA(INDEX('Mène 2'!$G$5:$G$34,MATCH($P29,'Mène 2'!$D$5:$D$34,0),1),0)),0),IF(SUM(_xlfn.IFNA(INDEX('Mène 3'!$F$5:$F$33,MATCH($P29,'Mène 3'!$B$5:$B$34,0),1),0),_xlfn.IFNA(INDEX('Mène 3'!$G$5:$G$34,MATCH($P29,'Mène 3'!$D$5:$D$34,0),1),0))=13,SUM(_xlfn.IFNA(INDEX('Mène 3'!$F$5:$F$34,MATCH($P29,'Mène 3'!$B$5:$B$34,0),1),0),_xlfn.IFNA(INDEX('Mène 3'!$G$5:$G$34,MATCH($P29,'Mène 3'!$D$5:$D$34,0),1),0)),0),IF(SUM(_xlfn.IFNA(INDEX('Mène 4'!$F$5:$F$34,MATCH($P29,'Mène 4'!$B$5:$B$34,0),1),0),_xlfn.IFNA(INDEX('Mène 4'!$G$5:$G$34,MATCH($P29,'Mène 4'!$D$5:$D$34,0),1),0))=13,SUM(_xlfn.IFNA(INDEX('Mène 4'!$F$5:$F$34,MATCH($P29,'Mène 4'!$B$5:$B$34,0),1),0),_xlfn.IFNA(INDEX('Mène 4'!$G$5:$G$34,MATCH($P29,'Mène 4'!$D$5:$D$34,0),1),0)),0),) = 0,P29,"")</f>
        <v/>
      </c>
      <c r="AH29" s="28" t="str">
        <f aca="true">IF(AND(Équipe!$B30&lt;&gt;0,'Mène 5'!AG29&lt;&gt;""),RAND(),"")</f>
        <v/>
      </c>
      <c r="AI29" s="28" t="str">
        <f aca="true">IF( AND(Équipe!$B30&lt;&gt;0,$AG29&lt;&gt;""),RANK($AH29,$AH$2:INDIRECT("$AH$"&amp;0+COUNTA($P$2:$P$61)))+MAX($AE$2:$AE$61),"")</f>
        <v/>
      </c>
    </row>
    <row r="30" customFormat="false" ht="30.6" hidden="false" customHeight="true" outlineLevel="0" collapsed="false">
      <c r="A30" s="33" t="n">
        <f aca="false">IF(ROW(A30)-4&lt;=Procédure!$K$3,ROW(A30)-4,IF(ROW(A30)-(QUOTIENT(ROW(A30)-4,Procédure!$K$3)*Procédure!$K$3)-4&lt;&gt;0,ROW(A30)-(QUOTIENT(ROW(A30)-4,Procédure!$K$3)*Procédure!$K$3)-4,ROW(A30)-(QUOTIENT(ROW(A30)-4,Procédure!$K$3)*Procédure!$K$3)-4+Procédure!$K$3))</f>
        <v>11</v>
      </c>
      <c r="B30" s="37"/>
      <c r="C30" s="38"/>
      <c r="D30" s="37"/>
      <c r="E30" s="38"/>
      <c r="F30" s="17"/>
      <c r="G30" s="17"/>
      <c r="I30" s="31" t="str">
        <f aca="false">IF(ROW(I30)&lt;=QUOTIENT(COUNTA($P$2:$P$61)-COUNTBLANK($P$2:$P$61),2)+MOD(COUNTA($P$2:$P$61)-COUNTBLANK($P$2:$P$61),2)+2,IF(ROW(I30)&lt;&gt;3,I29+2,1),"")</f>
        <v/>
      </c>
      <c r="J30" s="1" t="str">
        <f aca="false">IF(I30&lt;&gt;"",SUM(_xlfn.IFNA(INDEX($P$2:$P$61,MATCH(I30,$S$2:$S$61,0),1),0),_xlfn.IFNA(INDEX($P$2:$P$61,MATCH(I30,$W$2:$W$61,0),1),0),_xlfn.IFNA(INDEX($P$2:$P$61,MATCH(I30,$AA$2:$AA$61,0),1),0),_xlfn.IFNA(INDEX($P$2:$P$61,MATCH(I30,$AI$2:$AI$61,0),1),0),_xlfn.IFNA(INDEX($P$2:$P$61,MATCH(I30,$AE$2:$AE$61,0),1),0) ),"")</f>
        <v/>
      </c>
      <c r="K30" s="1" t="str">
        <f aca="false">_xlfn.IFNA(INDEX(Équipe!$B$3:$B$62,MATCH(J30,Équipe!$A$3:$A$62,0),1),"")</f>
        <v/>
      </c>
      <c r="L30" s="1" t="str">
        <f aca="false">IF(
      AND (N30&lt;&gt;"", SUM(_xlfn.IFNA(INDEX($P$2:$P$61,MATCH(N30,$S$2:$S$61,0),1),0),_xlfn.IFNA(INDEX($P$2:$P$61,MATCH(N30,$W$2:$W$61,0),1),0),_xlfn.IFNA(INDEX($P$2:$P$61,MATCH(N30,$AA$2:$AA$61,0),1),0),_xlfn.IFNA(INDEX($P$2:$P$61,MATCH(N30,$AE$2:$AE$61,0),1),0), _xlfn.IFNA(INDEX($P$2:$P$61,MATCH(N30,$AI$2:$AI$61,0),1),0))&lt;&gt;0),
SUM(_xlfn.IFNA(INDEX($P$2:$P$61,MATCH(N30,$S$2:$S$61,0),1),0),_xlfn.IFNA(INDEX($P$2:$P$61,MATCH(N30,$W$2:$W$61,0),1),0),_xlfn.IFNA(INDEX($P$2:$P$61,MATCH(N30,$AA$2:$AA$61,0),1),0),_xlfn.IFNA(INDEX($P$2:$P$61,MATCH(N30,$AE$2:$AE$61,0),1),0), _xlfn.IFNA(INDEX($P$2:$P$61,MATCH(N30,$AI$2:$AI$61,0),1),0)),
"")</f>
        <v/>
      </c>
      <c r="M30" s="1" t="str">
        <f aca="false">_xlfn.IFNA(INDEX(Équipe!$B$3:$B$62,MATCH(L30,Équipe!$A$3:$A$62,0),1),"")</f>
        <v/>
      </c>
      <c r="N30" s="31" t="str">
        <f aca="false">IF(ROW(N30)&lt;=QUOTIENT(COUNTA($P$2:$P$61)-COUNTBLANK($P$2:$P$61),2)+MOD(COUNTA($P$2:$P$61)-COUNTBLANK($P$2:$P$61),2)+2,I30+1,"")</f>
        <v/>
      </c>
      <c r="P30" s="28" t="str">
        <f aca="false">IF(Équipe!$B31&lt;&gt;0,Équipe!$A31,"")</f>
        <v/>
      </c>
      <c r="Q30" s="28" t="str">
        <f aca="false">IF(AND(SUM(_xlfn.IFNA(INDEX('Mène 1'!$F$5:$F$34,MATCH($P30,'Mène 1'!$B$5:$B$34,0),1),0) , _xlfn.IFNA(INDEX('Mène 1'!$G$5:$G$34,MATCH($P30,'Mène 1'!$D$5:$D$34,0),1),0))=13,SUM(_xlfn.IFNA(INDEX('Mène 2'!$F$5:$F$34,MATCH($P30,'Mène 2'!$B$5:$B$34,0),1),0) , _xlfn.IFNA(INDEX('Mène 2'!$G$5:$G$34,MATCH($P30,'Mène 2'!$D$5:$D$34,0),1),0))=13, SUM(_xlfn.IFNA(INDEX('Mène 3'!$F$5:$F$34,MATCH($P30,'Mène 3'!$B$5:$B$34,0),1),0) , _xlfn.IFNA(INDEX('Mène 3'!$G$5:$G$34,MATCH($P30,'Mène 3'!$D$5:$D$34,0),1),0))=13, SUM(_xlfn.IFNA(INDEX('Mène 4'!$F$5:$F$34,MATCH($P30,'Mène 4'!$B$5:$B$34,0),1),0) , _xlfn.IFNA(INDEX('Mène 4'!$G$5:$G$34,MATCH($P30,'Mène 4'!$D$5:$D$34,0),1),0))=13),$P30,"")</f>
        <v/>
      </c>
      <c r="R30" s="28" t="str">
        <f aca="true">IF(AND(Équipe!$B31&lt;&gt;0,'Mène 5'!Q30&lt;&gt;""),RAND(),"")</f>
        <v/>
      </c>
      <c r="S30" s="28" t="str">
        <f aca="true">IF(AND(Équipe!$B31&lt;&gt;0,$Q30&lt;&gt;""),RANK($R30,$R$2:INDIRECT("$R$"&amp;0+COUNTA($P$2:$P$61))),"")</f>
        <v/>
      </c>
      <c r="U30" s="28" t="str">
        <f aca="false">IF(SUM(IF(SUM(_xlfn.IFNA(INDEX('Mène 1'!$F$5:$F$34,MATCH($P30,'Mène 1'!$B$5:$B$34,0),1),0),_xlfn.IFNA(INDEX('Mène 1'!$G$5:$G$34,MATCH($P30,'Mène 1'!$D$5:$D$34,0),1),0))=13,SUM(_xlfn.IFNA(INDEX('Mène 1'!$F$5:$F$34,MATCH($P30,'Mène 1'!$B$5:$B$34,0),1),0),_xlfn.IFNA(INDEX('Mène 1'!$G$5:$G$34,MATCH($P30,'Mène 1'!$D$5:$D$34,0),1),0)),0),IF(SUM(_xlfn.IFNA(INDEX('Mène 2'!$F$5:$F$34,MATCH($P30,'Mène 2'!$B$5:$B$34,0),1),0),_xlfn.IFNA(INDEX('Mène 2'!$G$5:$G$34,MATCH($P30,'Mène 2'!$D$5:$D$34,0),1),0))=13,SUM(_xlfn.IFNA(INDEX('Mène 2'!$F$5:$F$34,MATCH($P30,'Mène 2'!$B$5:$B$34,0),1),0),_xlfn.IFNA(INDEX('Mène 2'!$G$5:$G$34,MATCH($P30,'Mène 2'!$D$5:$D$34,0),1),0)),0),IF(SUM(_xlfn.IFNA(INDEX('Mène 3'!$F$5:$F$34,MATCH($P30,'Mène 3'!$B$5:$B$34,0),1),0),_xlfn.IFNA(INDEX('Mène 3'!$G$5:$G$34,MATCH($P30,'Mène 3'!$D$5:$D$34,0),1),0))=13,SUM(_xlfn.IFNA(INDEX('Mène 3'!$F$5:$F$34,MATCH($P30,'Mène 3'!$B$5:$B$34,0),1),0),_xlfn.IFNA(INDEX('Mène 3'!$G$5:$G$34,MATCH($P30,'Mène 3'!$D$5:$D$34,0),1),0)),0),IF(SUM(_xlfn.IFNA(INDEX('Mène 4'!$F$5:$F$34,MATCH($P30,'Mène 4'!$B$5:$B$34,0),1),0),_xlfn.IFNA(INDEX('Mène 4'!$G$5:$G$34,MATCH($P30,'Mène 4'!$D$5:$D$34,0),1),0))=13,SUM(_xlfn.IFNA(INDEX('Mène 4'!$F$5:$F$34,MATCH($P30,'Mène 4'!$B$5:$B$34,0),1),0),_xlfn.IFNA(INDEX('Mène 4'!$G$5:$G$34,MATCH($P30,'Mène 4'!$D$5:$D$34,0),1),0)),0),) = 39,P30,"")</f>
        <v/>
      </c>
      <c r="V30" s="28" t="str">
        <f aca="true">IF(AND(Équipe!$B31&lt;&gt;0,'Mène 5'!U30&lt;&gt;""),RAND(),"")</f>
        <v/>
      </c>
      <c r="W30" s="28" t="str">
        <f aca="true">IF( AND(Équipe!$B31&lt;&gt;0,$U30&lt;&gt;""),RANK($V30,$V$2:INDIRECT("$V$"&amp;0+COUNTA($P$2:$P$61)))+MAX($S$2:$S$61),"")</f>
        <v/>
      </c>
      <c r="Y30" s="28" t="str">
        <f aca="false">IF(SUM(IF(SUM(_xlfn.IFNA(INDEX('Mène 1'!$F$5:$F$34,MATCH($P30,'Mène 1'!$B$5:$B$34,0),1),0),_xlfn.IFNA(INDEX('Mène 1'!$G$5:$G$34,MATCH($P30,'Mène 1'!$D$5:$D$34,0),1),0))=13,SUM(_xlfn.IFNA(INDEX('Mène 1'!$F$5:$F$34,MATCH($P30,'Mène 1'!$B$5:$B$34,0),1),0),_xlfn.IFNA(INDEX('Mène 1'!$G$5:$G$34,MATCH($P30,'Mène 1'!$D$5:$D$34,0),1),0)),0),IF(SUM(_xlfn.IFNA(INDEX('Mène 2'!$F$5:$F$34,MATCH($P30,'Mène 2'!$B$5:$B$34,0),1),0),_xlfn.IFNA(INDEX('Mène 2'!$G$5:$G$34,MATCH($P30,'Mène 2'!$D$5:$D$34,0),1),0))=13,SUM(_xlfn.IFNA(INDEX('Mène 2'!$F$5:$F$34,MATCH($P30,'Mène 2'!$B$5:$B$34,0),1),0),_xlfn.IFNA(INDEX('Mène 2'!$G$5:$G$34,MATCH($P30,'Mène 2'!$D$5:$D$34,0),1),0)),0),IF(SUM(_xlfn.IFNA(INDEX('Mène 3'!$F$5:$F$34,MATCH($P30,'Mène 3'!$B$5:$B$34,0),1),0),_xlfn.IFNA(INDEX('Mène 3'!$G$5:$G$34,MATCH($P30,'Mène 3'!$D$5:$D$34,0),1),0))=13,SUM(_xlfn.IFNA(INDEX('Mène 3'!$F$5:$F$34,MATCH($P30,'Mène 3'!$B$5:$B$34,0),1),0),_xlfn.IFNA(INDEX('Mène 3'!$G$5:$G$34,MATCH($P30,'Mène 3'!$D$5:$D$34,0),1),0)),0),IF(SUM(_xlfn.IFNA(INDEX('Mène 4'!$F$5:$F$34,MATCH($P30,'Mène 4'!$B$5:$B$34,0),1),0),_xlfn.IFNA(INDEX('Mène 4'!$G$5:$G$34,MATCH($P30,'Mène 4'!$D$5:$D$34,0),1),0))=13,SUM(_xlfn.IFNA(INDEX('Mène 4'!$F$5:$F$34,MATCH($P30,'Mène 4'!$B$5:$B$34,0),1),0),_xlfn.IFNA(INDEX('Mène 4'!$G$5:$G$34,MATCH($P30,'Mène 4'!$D$5:$D$34,0),1),0)),0),) = 26,P30,"")</f>
        <v/>
      </c>
      <c r="Z30" s="28" t="str">
        <f aca="true">IF(AND(Équipe!$B31&lt;&gt;0,'Mène 5'!Y30&lt;&gt;""),RAND(),"")</f>
        <v/>
      </c>
      <c r="AA30" s="28" t="str">
        <f aca="true">IF( AND(Équipe!$B31&lt;&gt;0,$Y30&lt;&gt;""),RANK($Z30,$Z$2:INDIRECT("$Z$"&amp;0+COUNTA($P$2:$P$61)))+MAX($W$2:$W$61),"")</f>
        <v/>
      </c>
      <c r="AC30" s="28" t="str">
        <f aca="false">IF(SUM(IF(SUM(_xlfn.IFNA(INDEX('Mène 1'!$F$5:$F$34,MATCH($P30,'Mène 1'!$B$5:$B$34,0),1),0),_xlfn.IFNA(INDEX('Mène 1'!$G$5:$G$34,MATCH($P30,'Mène 1'!$D$5:$D$34,0),1),0))=13,SUM(_xlfn.IFNA(INDEX('Mène 1'!$F$5:$F$34,MATCH($P30,'Mène 1'!$B$5:$B$34,0),1),0),_xlfn.IFNA(INDEX('Mène 1'!$G$5:$G$34,MATCH($P30,'Mène 1'!$D$5:$D$34,0),1),0)),0),IF(SUM(_xlfn.IFNA(INDEX('Mène 2'!$F$5:$F$34,MATCH($P30,'Mène 2'!$B$5:$B$34,0),1),0),_xlfn.IFNA(INDEX('Mène 2'!$G$5:$G$34,MATCH($P30,'Mène 2'!$D$5:$D$34,0),1),0))=13,SUM(_xlfn.IFNA(INDEX('Mène 2'!$F$5:$F$34,MATCH($P30,'Mène 2'!$B$5:$B$34,0),1),0),_xlfn.IFNA(INDEX('Mène 2'!$G$5:$G$34,MATCH($P30,'Mène 2'!$D$5:$D$34,0),1),0)),0),IF(SUM(_xlfn.IFNA(INDEX('Mène 3'!$F$5:$F$34,MATCH($P30,'Mène 3'!$B$5:$B$34,0),1),0),_xlfn.IFNA(INDEX('Mène 3'!$G$5:$G$34,MATCH($P30,'Mène 3'!$D$5:$D$34,0),1),0))=13,SUM(_xlfn.IFNA(INDEX('Mène 3'!$F$5:$F$43,MATCH($P30,'Mène 3'!$B$5:$B$34,0),1),0),_xlfn.IFNA(INDEX('Mène 3'!$G$5:$G$34,MATCH($P30,'Mène 3'!$D$5:$D$34,0),1),0)),0),IF(SUM(_xlfn.IFNA(INDEX('Mène 4'!$F$5:$F$34,MATCH($P30,'Mène 4'!$B$5:$B$34,0),1),0),_xlfn.IFNA(INDEX('Mène 4'!$G$5:$G$34,MATCH($P30,'Mène 4'!$D$5:$D$34,0),1),0))=13,SUM(_xlfn.IFNA(INDEX('Mène 4'!$F$5:$F$34,MATCH($P30,'Mène 4'!$B$5:$B$34,0),1),0),_xlfn.IFNA(INDEX('Mène 4'!$G$5:$G$34,MATCH($P30,'Mène 4'!$D$5:$D$34,0),1),0)),0),) = 13,P30,"")</f>
        <v/>
      </c>
      <c r="AD30" s="28" t="str">
        <f aca="true">IF(AND(Équipe!$B31&lt;&gt;0,'Mène 5'!AC30&lt;&gt;""),RAND(),"")</f>
        <v/>
      </c>
      <c r="AE30" s="28" t="str">
        <f aca="true">IF( AND(Équipe!$B31&lt;&gt;0,$AC30&lt;&gt;""),RANK($AD30,$AD$2:INDIRECT("$AD$"&amp;0+COUNTA($P$2:$P$61)))+MAX($AA$2:$AA$61),"")</f>
        <v/>
      </c>
      <c r="AG30" s="28" t="str">
        <f aca="false">IF(SUM(IF(SUM(_xlfn.IFNA(INDEX('Mène 1'!$F$5:$F$34,MATCH($P30,'Mène 1'!$B$5:$B$34,0),1),0),_xlfn.IFNA(INDEX('Mène 1'!$G$5:$G$34,MATCH($P30,'Mène 1'!$D$5:$D$34,0),1),0))=13,SUM(_xlfn.IFNA(INDEX('Mène 1'!$F$5:$F$34,MATCH($P30,'Mène 1'!$B$5:$B$34,0),1),0),_xlfn.IFNA(INDEX('Mène 1'!$G$5:$G$34,MATCH($P30,'Mène 1'!$D$5:$D$34,0),1),0)),0),IF(SUM(_xlfn.IFNA(INDEX('Mène 2'!$F$5:$F$34,MATCH($P30,'Mène 2'!$B$5:$B$34,0),1),0),_xlfn.IFNA(INDEX('Mène 2'!$G$5:$G$34,MATCH($P30,'Mène 2'!$D$5:$D$34,0),1),0))=13,SUM(_xlfn.IFNA(INDEX('Mène 2'!$F$5:$F$34,MATCH($P30,'Mène 2'!$B$5:$B$34,0),1),0),_xlfn.IFNA(INDEX('Mène 2'!$G$5:$G$34,MATCH($P30,'Mène 2'!$D$5:$D$34,0),1),0)),0),IF(SUM(_xlfn.IFNA(INDEX('Mène 3'!$F$5:$F$33,MATCH($P30,'Mène 3'!$B$5:$B$34,0),1),0),_xlfn.IFNA(INDEX('Mène 3'!$G$5:$G$34,MATCH($P30,'Mène 3'!$D$5:$D$34,0),1),0))=13,SUM(_xlfn.IFNA(INDEX('Mène 3'!$F$5:$F$34,MATCH($P30,'Mène 3'!$B$5:$B$34,0),1),0),_xlfn.IFNA(INDEX('Mène 3'!$G$5:$G$34,MATCH($P30,'Mène 3'!$D$5:$D$34,0),1),0)),0),IF(SUM(_xlfn.IFNA(INDEX('Mène 4'!$F$5:$F$34,MATCH($P30,'Mène 4'!$B$5:$B$34,0),1),0),_xlfn.IFNA(INDEX('Mène 4'!$G$5:$G$34,MATCH($P30,'Mène 4'!$D$5:$D$34,0),1),0))=13,SUM(_xlfn.IFNA(INDEX('Mène 4'!$F$5:$F$34,MATCH($P30,'Mène 4'!$B$5:$B$34,0),1),0),_xlfn.IFNA(INDEX('Mène 4'!$G$5:$G$34,MATCH($P30,'Mène 4'!$D$5:$D$34,0),1),0)),0),) = 0,P30,"")</f>
        <v/>
      </c>
      <c r="AH30" s="28" t="str">
        <f aca="true">IF(AND(Équipe!$B31&lt;&gt;0,'Mène 5'!AG30&lt;&gt;""),RAND(),"")</f>
        <v/>
      </c>
      <c r="AI30" s="28" t="str">
        <f aca="true">IF( AND(Équipe!$B31&lt;&gt;0,$AG30&lt;&gt;""),RANK($AH30,$AH$2:INDIRECT("$AH$"&amp;0+COUNTA($P$2:$P$61)))+MAX($AE$2:$AE$61),"")</f>
        <v/>
      </c>
    </row>
    <row r="31" customFormat="false" ht="30.6" hidden="false" customHeight="true" outlineLevel="0" collapsed="false">
      <c r="A31" s="33" t="n">
        <f aca="false">IF(ROW(A31)-4&lt;=Procédure!$K$3,ROW(A31)-4,IF(ROW(A31)-(QUOTIENT(ROW(A31)-4,Procédure!$K$3)*Procédure!$K$3)-4&lt;&gt;0,ROW(A31)-(QUOTIENT(ROW(A31)-4,Procédure!$K$3)*Procédure!$K$3)-4,ROW(A31)-(QUOTIENT(ROW(A31)-4,Procédure!$K$3)*Procédure!$K$3)-4+Procédure!$K$3))</f>
        <v>12</v>
      </c>
      <c r="B31" s="37"/>
      <c r="C31" s="38"/>
      <c r="D31" s="37"/>
      <c r="E31" s="38"/>
      <c r="F31" s="17"/>
      <c r="G31" s="17"/>
      <c r="I31" s="31" t="str">
        <f aca="false">IF(ROW(I31)&lt;=QUOTIENT(COUNTA($P$2:$P$61)-COUNTBLANK($P$2:$P$61),2)+MOD(COUNTA($P$2:$P$61)-COUNTBLANK($P$2:$P$61),2)+2,IF(ROW(I31)&lt;&gt;3,I30+2,1),"")</f>
        <v/>
      </c>
      <c r="J31" s="1" t="str">
        <f aca="false">IF(I31&lt;&gt;"",SUM(_xlfn.IFNA(INDEX($P$2:$P$61,MATCH(I31,$S$2:$S$61,0),1),0),_xlfn.IFNA(INDEX($P$2:$P$61,MATCH(I31,$W$2:$W$61,0),1),0),_xlfn.IFNA(INDEX($P$2:$P$61,MATCH(I31,$AA$2:$AA$61,0),1),0),_xlfn.IFNA(INDEX($P$2:$P$61,MATCH(I31,$AI$2:$AI$61,0),1),0),_xlfn.IFNA(INDEX($P$2:$P$61,MATCH(I31,$AE$2:$AE$61,0),1),0) ),"")</f>
        <v/>
      </c>
      <c r="K31" s="1" t="str">
        <f aca="false">_xlfn.IFNA(INDEX(Équipe!$B$3:$B$62,MATCH(J31,Équipe!$A$3:$A$62,0),1),"")</f>
        <v/>
      </c>
      <c r="L31" s="1" t="str">
        <f aca="false">IF(
      AND (N31&lt;&gt;"", SUM(_xlfn.IFNA(INDEX($P$2:$P$61,MATCH(N31,$S$2:$S$61,0),1),0),_xlfn.IFNA(INDEX($P$2:$P$61,MATCH(N31,$W$2:$W$61,0),1),0),_xlfn.IFNA(INDEX($P$2:$P$61,MATCH(N31,$AA$2:$AA$61,0),1),0),_xlfn.IFNA(INDEX($P$2:$P$61,MATCH(N31,$AE$2:$AE$61,0),1),0), _xlfn.IFNA(INDEX($P$2:$P$61,MATCH(N31,$AI$2:$AI$61,0),1),0))&lt;&gt;0),
SUM(_xlfn.IFNA(INDEX($P$2:$P$61,MATCH(N31,$S$2:$S$61,0),1),0),_xlfn.IFNA(INDEX($P$2:$P$61,MATCH(N31,$W$2:$W$61,0),1),0),_xlfn.IFNA(INDEX($P$2:$P$61,MATCH(N31,$AA$2:$AA$61,0),1),0),_xlfn.IFNA(INDEX($P$2:$P$61,MATCH(N31,$AE$2:$AE$61,0),1),0), _xlfn.IFNA(INDEX($P$2:$P$61,MATCH(N31,$AI$2:$AI$61,0),1),0)),
"")</f>
        <v/>
      </c>
      <c r="M31" s="1" t="str">
        <f aca="false">_xlfn.IFNA(INDEX(Équipe!$B$3:$B$62,MATCH(L31,Équipe!$A$3:$A$62,0),1),"")</f>
        <v/>
      </c>
      <c r="N31" s="31" t="str">
        <f aca="false">IF(ROW(N31)&lt;=QUOTIENT(COUNTA($P$2:$P$61)-COUNTBLANK($P$2:$P$61),2)+MOD(COUNTA($P$2:$P$61)-COUNTBLANK($P$2:$P$61),2)+2,I31+1,"")</f>
        <v/>
      </c>
      <c r="P31" s="28" t="str">
        <f aca="false">IF(Équipe!$B32&lt;&gt;0,Équipe!$A32,"")</f>
        <v/>
      </c>
      <c r="Q31" s="28" t="str">
        <f aca="false">IF(AND(SUM(_xlfn.IFNA(INDEX('Mène 1'!$F$5:$F$34,MATCH($P31,'Mène 1'!$B$5:$B$34,0),1),0) , _xlfn.IFNA(INDEX('Mène 1'!$G$5:$G$34,MATCH($P31,'Mène 1'!$D$5:$D$34,0),1),0))=13,SUM(_xlfn.IFNA(INDEX('Mène 2'!$F$5:$F$34,MATCH($P31,'Mène 2'!$B$5:$B$34,0),1),0) , _xlfn.IFNA(INDEX('Mène 2'!$G$5:$G$34,MATCH($P31,'Mène 2'!$D$5:$D$34,0),1),0))=13, SUM(_xlfn.IFNA(INDEX('Mène 3'!$F$5:$F$34,MATCH($P31,'Mène 3'!$B$5:$B$34,0),1),0) , _xlfn.IFNA(INDEX('Mène 3'!$G$5:$G$34,MATCH($P31,'Mène 3'!$D$5:$D$34,0),1),0))=13, SUM(_xlfn.IFNA(INDEX('Mène 4'!$F$5:$F$34,MATCH($P31,'Mène 4'!$B$5:$B$34,0),1),0) , _xlfn.IFNA(INDEX('Mène 4'!$G$5:$G$34,MATCH($P31,'Mène 4'!$D$5:$D$34,0),1),0))=13),$P31,"")</f>
        <v/>
      </c>
      <c r="R31" s="28" t="str">
        <f aca="true">IF(AND(Équipe!$B32&lt;&gt;0,'Mène 5'!Q31&lt;&gt;""),RAND(),"")</f>
        <v/>
      </c>
      <c r="S31" s="28" t="str">
        <f aca="true">IF(AND(Équipe!$B32&lt;&gt;0,$Q31&lt;&gt;""),RANK($R31,$R$2:INDIRECT("$R$"&amp;0+COUNTA($P$2:$P$61))),"")</f>
        <v/>
      </c>
      <c r="U31" s="28" t="str">
        <f aca="false">IF(SUM(IF(SUM(_xlfn.IFNA(INDEX('Mène 1'!$F$5:$F$34,MATCH($P31,'Mène 1'!$B$5:$B$34,0),1),0),_xlfn.IFNA(INDEX('Mène 1'!$G$5:$G$34,MATCH($P31,'Mène 1'!$D$5:$D$34,0),1),0))=13,SUM(_xlfn.IFNA(INDEX('Mène 1'!$F$5:$F$34,MATCH($P31,'Mène 1'!$B$5:$B$34,0),1),0),_xlfn.IFNA(INDEX('Mène 1'!$G$5:$G$34,MATCH($P31,'Mène 1'!$D$5:$D$34,0),1),0)),0),IF(SUM(_xlfn.IFNA(INDEX('Mène 2'!$F$5:$F$34,MATCH($P31,'Mène 2'!$B$5:$B$34,0),1),0),_xlfn.IFNA(INDEX('Mène 2'!$G$5:$G$34,MATCH($P31,'Mène 2'!$D$5:$D$34,0),1),0))=13,SUM(_xlfn.IFNA(INDEX('Mène 2'!$F$5:$F$34,MATCH($P31,'Mène 2'!$B$5:$B$34,0),1),0),_xlfn.IFNA(INDEX('Mène 2'!$G$5:$G$34,MATCH($P31,'Mène 2'!$D$5:$D$34,0),1),0)),0),IF(SUM(_xlfn.IFNA(INDEX('Mène 3'!$F$5:$F$34,MATCH($P31,'Mène 3'!$B$5:$B$34,0),1),0),_xlfn.IFNA(INDEX('Mène 3'!$G$5:$G$34,MATCH($P31,'Mène 3'!$D$5:$D$34,0),1),0))=13,SUM(_xlfn.IFNA(INDEX('Mène 3'!$F$5:$F$34,MATCH($P31,'Mène 3'!$B$5:$B$34,0),1),0),_xlfn.IFNA(INDEX('Mène 3'!$G$5:$G$34,MATCH($P31,'Mène 3'!$D$5:$D$34,0),1),0)),0),IF(SUM(_xlfn.IFNA(INDEX('Mène 4'!$F$5:$F$34,MATCH($P31,'Mène 4'!$B$5:$B$34,0),1),0),_xlfn.IFNA(INDEX('Mène 4'!$G$5:$G$34,MATCH($P31,'Mène 4'!$D$5:$D$34,0),1),0))=13,SUM(_xlfn.IFNA(INDEX('Mène 4'!$F$5:$F$34,MATCH($P31,'Mène 4'!$B$5:$B$34,0),1),0),_xlfn.IFNA(INDEX('Mène 4'!$G$5:$G$34,MATCH($P31,'Mène 4'!$D$5:$D$34,0),1),0)),0),) = 39,P31,"")</f>
        <v/>
      </c>
      <c r="V31" s="28" t="str">
        <f aca="true">IF(AND(Équipe!$B32&lt;&gt;0,'Mène 5'!U31&lt;&gt;""),RAND(),"")</f>
        <v/>
      </c>
      <c r="W31" s="28" t="str">
        <f aca="true">IF( AND(Équipe!$B32&lt;&gt;0,$U31&lt;&gt;""),RANK($V31,$V$2:INDIRECT("$V$"&amp;0+COUNTA($P$2:$P$61)))+MAX($S$2:$S$61),"")</f>
        <v/>
      </c>
      <c r="Y31" s="28" t="str">
        <f aca="false">IF(SUM(IF(SUM(_xlfn.IFNA(INDEX('Mène 1'!$F$5:$F$34,MATCH($P31,'Mène 1'!$B$5:$B$34,0),1),0),_xlfn.IFNA(INDEX('Mène 1'!$G$5:$G$34,MATCH($P31,'Mène 1'!$D$5:$D$34,0),1),0))=13,SUM(_xlfn.IFNA(INDEX('Mène 1'!$F$5:$F$34,MATCH($P31,'Mène 1'!$B$5:$B$34,0),1),0),_xlfn.IFNA(INDEX('Mène 1'!$G$5:$G$34,MATCH($P31,'Mène 1'!$D$5:$D$34,0),1),0)),0),IF(SUM(_xlfn.IFNA(INDEX('Mène 2'!$F$5:$F$34,MATCH($P31,'Mène 2'!$B$5:$B$34,0),1),0),_xlfn.IFNA(INDEX('Mène 2'!$G$5:$G$34,MATCH($P31,'Mène 2'!$D$5:$D$34,0),1),0))=13,SUM(_xlfn.IFNA(INDEX('Mène 2'!$F$5:$F$34,MATCH($P31,'Mène 2'!$B$5:$B$34,0),1),0),_xlfn.IFNA(INDEX('Mène 2'!$G$5:$G$34,MATCH($P31,'Mène 2'!$D$5:$D$34,0),1),0)),0),IF(SUM(_xlfn.IFNA(INDEX('Mène 3'!$F$5:$F$34,MATCH($P31,'Mène 3'!$B$5:$B$34,0),1),0),_xlfn.IFNA(INDEX('Mène 3'!$G$5:$G$34,MATCH($P31,'Mène 3'!$D$5:$D$34,0),1),0))=13,SUM(_xlfn.IFNA(INDEX('Mène 3'!$F$5:$F$34,MATCH($P31,'Mène 3'!$B$5:$B$34,0),1),0),_xlfn.IFNA(INDEX('Mène 3'!$G$5:$G$34,MATCH($P31,'Mène 3'!$D$5:$D$34,0),1),0)),0),IF(SUM(_xlfn.IFNA(INDEX('Mène 4'!$F$5:$F$34,MATCH($P31,'Mène 4'!$B$5:$B$34,0),1),0),_xlfn.IFNA(INDEX('Mène 4'!$G$5:$G$34,MATCH($P31,'Mène 4'!$D$5:$D$34,0),1),0))=13,SUM(_xlfn.IFNA(INDEX('Mène 4'!$F$5:$F$34,MATCH($P31,'Mène 4'!$B$5:$B$34,0),1),0),_xlfn.IFNA(INDEX('Mène 4'!$G$5:$G$34,MATCH($P31,'Mène 4'!$D$5:$D$34,0),1),0)),0),) = 26,P31,"")</f>
        <v/>
      </c>
      <c r="Z31" s="28" t="str">
        <f aca="true">IF(AND(Équipe!$B32&lt;&gt;0,'Mène 5'!Y31&lt;&gt;""),RAND(),"")</f>
        <v/>
      </c>
      <c r="AA31" s="28" t="str">
        <f aca="true">IF( AND(Équipe!$B32&lt;&gt;0,$Y31&lt;&gt;""),RANK($Z31,$Z$2:INDIRECT("$Z$"&amp;0+COUNTA($P$2:$P$61)))+MAX($W$2:$W$61),"")</f>
        <v/>
      </c>
      <c r="AC31" s="28" t="str">
        <f aca="false">IF(SUM(IF(SUM(_xlfn.IFNA(INDEX('Mène 1'!$F$5:$F$34,MATCH($P31,'Mène 1'!$B$5:$B$34,0),1),0),_xlfn.IFNA(INDEX('Mène 1'!$G$5:$G$34,MATCH($P31,'Mène 1'!$D$5:$D$34,0),1),0))=13,SUM(_xlfn.IFNA(INDEX('Mène 1'!$F$5:$F$34,MATCH($P31,'Mène 1'!$B$5:$B$34,0),1),0),_xlfn.IFNA(INDEX('Mène 1'!$G$5:$G$34,MATCH($P31,'Mène 1'!$D$5:$D$34,0),1),0)),0),IF(SUM(_xlfn.IFNA(INDEX('Mène 2'!$F$5:$F$34,MATCH($P31,'Mène 2'!$B$5:$B$34,0),1),0),_xlfn.IFNA(INDEX('Mène 2'!$G$5:$G$34,MATCH($P31,'Mène 2'!$D$5:$D$34,0),1),0))=13,SUM(_xlfn.IFNA(INDEX('Mène 2'!$F$5:$F$34,MATCH($P31,'Mène 2'!$B$5:$B$34,0),1),0),_xlfn.IFNA(INDEX('Mène 2'!$G$5:$G$34,MATCH($P31,'Mène 2'!$D$5:$D$34,0),1),0)),0),IF(SUM(_xlfn.IFNA(INDEX('Mène 3'!$F$5:$F$34,MATCH($P31,'Mène 3'!$B$5:$B$34,0),1),0),_xlfn.IFNA(INDEX('Mène 3'!$G$5:$G$34,MATCH($P31,'Mène 3'!$D$5:$D$34,0),1),0))=13,SUM(_xlfn.IFNA(INDEX('Mène 3'!$F$5:$F$43,MATCH($P31,'Mène 3'!$B$5:$B$34,0),1),0),_xlfn.IFNA(INDEX('Mène 3'!$G$5:$G$34,MATCH($P31,'Mène 3'!$D$5:$D$34,0),1),0)),0),IF(SUM(_xlfn.IFNA(INDEX('Mène 4'!$F$5:$F$34,MATCH($P31,'Mène 4'!$B$5:$B$34,0),1),0),_xlfn.IFNA(INDEX('Mène 4'!$G$5:$G$34,MATCH($P31,'Mène 4'!$D$5:$D$34,0),1),0))=13,SUM(_xlfn.IFNA(INDEX('Mène 4'!$F$5:$F$34,MATCH($P31,'Mène 4'!$B$5:$B$34,0),1),0),_xlfn.IFNA(INDEX('Mène 4'!$G$5:$G$34,MATCH($P31,'Mène 4'!$D$5:$D$34,0),1),0)),0),) = 13,P31,"")</f>
        <v/>
      </c>
      <c r="AD31" s="28" t="str">
        <f aca="true">IF(AND(Équipe!$B32&lt;&gt;0,'Mène 5'!AC31&lt;&gt;""),RAND(),"")</f>
        <v/>
      </c>
      <c r="AE31" s="28" t="str">
        <f aca="true">IF( AND(Équipe!$B32&lt;&gt;0,$AC31&lt;&gt;""),RANK($AD31,$AD$2:INDIRECT("$AD$"&amp;0+COUNTA($P$2:$P$61)))+MAX($AA$2:$AA$61),"")</f>
        <v/>
      </c>
      <c r="AG31" s="28" t="str">
        <f aca="false">IF(SUM(IF(SUM(_xlfn.IFNA(INDEX('Mène 1'!$F$5:$F$34,MATCH($P31,'Mène 1'!$B$5:$B$34,0),1),0),_xlfn.IFNA(INDEX('Mène 1'!$G$5:$G$34,MATCH($P31,'Mène 1'!$D$5:$D$34,0),1),0))=13,SUM(_xlfn.IFNA(INDEX('Mène 1'!$F$5:$F$34,MATCH($P31,'Mène 1'!$B$5:$B$34,0),1),0),_xlfn.IFNA(INDEX('Mène 1'!$G$5:$G$34,MATCH($P31,'Mène 1'!$D$5:$D$34,0),1),0)),0),IF(SUM(_xlfn.IFNA(INDEX('Mène 2'!$F$5:$F$34,MATCH($P31,'Mène 2'!$B$5:$B$34,0),1),0),_xlfn.IFNA(INDEX('Mène 2'!$G$5:$G$34,MATCH($P31,'Mène 2'!$D$5:$D$34,0),1),0))=13,SUM(_xlfn.IFNA(INDEX('Mène 2'!$F$5:$F$34,MATCH($P31,'Mène 2'!$B$5:$B$34,0),1),0),_xlfn.IFNA(INDEX('Mène 2'!$G$5:$G$34,MATCH($P31,'Mène 2'!$D$5:$D$34,0),1),0)),0),IF(SUM(_xlfn.IFNA(INDEX('Mène 3'!$F$5:$F$33,MATCH($P31,'Mène 3'!$B$5:$B$34,0),1),0),_xlfn.IFNA(INDEX('Mène 3'!$G$5:$G$34,MATCH($P31,'Mène 3'!$D$5:$D$34,0),1),0))=13,SUM(_xlfn.IFNA(INDEX('Mène 3'!$F$5:$F$34,MATCH($P31,'Mène 3'!$B$5:$B$34,0),1),0),_xlfn.IFNA(INDEX('Mène 3'!$G$5:$G$34,MATCH($P31,'Mène 3'!$D$5:$D$34,0),1),0)),0),IF(SUM(_xlfn.IFNA(INDEX('Mène 4'!$F$5:$F$34,MATCH($P31,'Mène 4'!$B$5:$B$34,0),1),0),_xlfn.IFNA(INDEX('Mène 4'!$G$5:$G$34,MATCH($P31,'Mène 4'!$D$5:$D$34,0),1),0))=13,SUM(_xlfn.IFNA(INDEX('Mène 4'!$F$5:$F$34,MATCH($P31,'Mène 4'!$B$5:$B$34,0),1),0),_xlfn.IFNA(INDEX('Mène 4'!$G$5:$G$34,MATCH($P31,'Mène 4'!$D$5:$D$34,0),1),0)),0),) = 0,P31,"")</f>
        <v/>
      </c>
      <c r="AH31" s="28" t="str">
        <f aca="true">IF(AND(Équipe!$B32&lt;&gt;0,'Mène 5'!AG31&lt;&gt;""),RAND(),"")</f>
        <v/>
      </c>
      <c r="AI31" s="28" t="str">
        <f aca="true">IF( AND(Équipe!$B32&lt;&gt;0,$AG31&lt;&gt;""),RANK($AH31,$AH$2:INDIRECT("$AH$"&amp;0+COUNTA($P$2:$P$61)))+MAX($AE$2:$AE$61),"")</f>
        <v/>
      </c>
    </row>
    <row r="32" customFormat="false" ht="30.6" hidden="false" customHeight="true" outlineLevel="0" collapsed="false">
      <c r="A32" s="33" t="n">
        <f aca="false">IF(ROW(A32)-4&lt;=Procédure!$K$3,ROW(A32)-4,IF(ROW(A32)-(QUOTIENT(ROW(A32)-4,Procédure!$K$3)*Procédure!$K$3)-4&lt;&gt;0,ROW(A32)-(QUOTIENT(ROW(A32)-4,Procédure!$K$3)*Procédure!$K$3)-4,ROW(A32)-(QUOTIENT(ROW(A32)-4,Procédure!$K$3)*Procédure!$K$3)-4+Procédure!$K$3))</f>
        <v>13</v>
      </c>
      <c r="B32" s="37"/>
      <c r="C32" s="38"/>
      <c r="D32" s="37"/>
      <c r="E32" s="38"/>
      <c r="F32" s="17"/>
      <c r="G32" s="17"/>
      <c r="P32" s="28" t="str">
        <f aca="false">IF(Équipe!$B33&lt;&gt;0,Équipe!$A33,"")</f>
        <v/>
      </c>
      <c r="Q32" s="28" t="str">
        <f aca="false">IF(AND(SUM(_xlfn.IFNA(INDEX('Mène 1'!$F$5:$F$34,MATCH($P32,'Mène 1'!$B$5:$B$34,0),1),0) , _xlfn.IFNA(INDEX('Mène 1'!$G$5:$G$34,MATCH($P32,'Mène 1'!$D$5:$D$34,0),1),0))=13,SUM(_xlfn.IFNA(INDEX('Mène 2'!$F$5:$F$34,MATCH($P32,'Mène 2'!$B$5:$B$34,0),1),0) , _xlfn.IFNA(INDEX('Mène 2'!$G$5:$G$34,MATCH($P32,'Mène 2'!$D$5:$D$34,0),1),0))=13, SUM(_xlfn.IFNA(INDEX('Mène 3'!$F$5:$F$34,MATCH($P32,'Mène 3'!$B$5:$B$34,0),1),0) , _xlfn.IFNA(INDEX('Mène 3'!$G$5:$G$34,MATCH($P32,'Mène 3'!$D$5:$D$34,0),1),0))=13, SUM(_xlfn.IFNA(INDEX('Mène 4'!$F$5:$F$34,MATCH($P32,'Mène 4'!$B$5:$B$34,0),1),0) , _xlfn.IFNA(INDEX('Mène 4'!$G$5:$G$34,MATCH($P32,'Mène 4'!$D$5:$D$34,0),1),0))=13),$P32,"")</f>
        <v/>
      </c>
      <c r="R32" s="28" t="str">
        <f aca="true">IF(AND(Équipe!$B33&lt;&gt;0,'Mène 5'!Q32&lt;&gt;""),RAND(),"")</f>
        <v/>
      </c>
      <c r="S32" s="28" t="str">
        <f aca="true">IF(AND(Équipe!$B33&lt;&gt;0,$Q32&lt;&gt;""),RANK($R32,$R$2:INDIRECT("$R$"&amp;0+COUNTA($P$2:$P$61))),"")</f>
        <v/>
      </c>
      <c r="U32" s="28" t="str">
        <f aca="false">IF(SUM(IF(SUM(_xlfn.IFNA(INDEX('Mène 1'!$F$5:$F$34,MATCH($P32,'Mène 1'!$B$5:$B$34,0),1),0),_xlfn.IFNA(INDEX('Mène 1'!$G$5:$G$34,MATCH($P32,'Mène 1'!$D$5:$D$34,0),1),0))=13,SUM(_xlfn.IFNA(INDEX('Mène 1'!$F$5:$F$34,MATCH($P32,'Mène 1'!$B$5:$B$34,0),1),0),_xlfn.IFNA(INDEX('Mène 1'!$G$5:$G$34,MATCH($P32,'Mène 1'!$D$5:$D$34,0),1),0)),0),IF(SUM(_xlfn.IFNA(INDEX('Mène 2'!$F$5:$F$34,MATCH($P32,'Mène 2'!$B$5:$B$34,0),1),0),_xlfn.IFNA(INDEX('Mène 2'!$G$5:$G$34,MATCH($P32,'Mène 2'!$D$5:$D$34,0),1),0))=13,SUM(_xlfn.IFNA(INDEX('Mène 2'!$F$5:$F$34,MATCH($P32,'Mène 2'!$B$5:$B$34,0),1),0),_xlfn.IFNA(INDEX('Mène 2'!$G$5:$G$34,MATCH($P32,'Mène 2'!$D$5:$D$34,0),1),0)),0),IF(SUM(_xlfn.IFNA(INDEX('Mène 3'!$F$5:$F$34,MATCH($P32,'Mène 3'!$B$5:$B$34,0),1),0),_xlfn.IFNA(INDEX('Mène 3'!$G$5:$G$34,MATCH($P32,'Mène 3'!$D$5:$D$34,0),1),0))=13,SUM(_xlfn.IFNA(INDEX('Mène 3'!$F$5:$F$34,MATCH($P32,'Mène 3'!$B$5:$B$34,0),1),0),_xlfn.IFNA(INDEX('Mène 3'!$G$5:$G$34,MATCH($P32,'Mène 3'!$D$5:$D$34,0),1),0)),0),IF(SUM(_xlfn.IFNA(INDEX('Mène 4'!$F$5:$F$34,MATCH($P32,'Mène 4'!$B$5:$B$34,0),1),0),_xlfn.IFNA(INDEX('Mène 4'!$G$5:$G$34,MATCH($P32,'Mène 4'!$D$5:$D$34,0),1),0))=13,SUM(_xlfn.IFNA(INDEX('Mène 4'!$F$5:$F$34,MATCH($P32,'Mène 4'!$B$5:$B$34,0),1),0),_xlfn.IFNA(INDEX('Mène 4'!$G$5:$G$34,MATCH($P32,'Mène 4'!$D$5:$D$34,0),1),0)),0),) = 39,P32,"")</f>
        <v/>
      </c>
      <c r="V32" s="28" t="str">
        <f aca="true">IF(AND(Équipe!$B33&lt;&gt;0,'Mène 5'!U32&lt;&gt;""),RAND(),"")</f>
        <v/>
      </c>
      <c r="W32" s="28" t="str">
        <f aca="true">IF( AND(Équipe!$B33&lt;&gt;0,$U32&lt;&gt;""),RANK($V32,$V$2:INDIRECT("$V$"&amp;0+COUNTA($P$2:$P$61)))+MAX($S$2:$S$61),"")</f>
        <v/>
      </c>
      <c r="Y32" s="28" t="str">
        <f aca="false">IF(SUM(IF(SUM(_xlfn.IFNA(INDEX('Mène 1'!$F$5:$F$34,MATCH($P32,'Mène 1'!$B$5:$B$34,0),1),0),_xlfn.IFNA(INDEX('Mène 1'!$G$5:$G$34,MATCH($P32,'Mène 1'!$D$5:$D$34,0),1),0))=13,SUM(_xlfn.IFNA(INDEX('Mène 1'!$F$5:$F$34,MATCH($P32,'Mène 1'!$B$5:$B$34,0),1),0),_xlfn.IFNA(INDEX('Mène 1'!$G$5:$G$34,MATCH($P32,'Mène 1'!$D$5:$D$34,0),1),0)),0),IF(SUM(_xlfn.IFNA(INDEX('Mène 2'!$F$5:$F$34,MATCH($P32,'Mène 2'!$B$5:$B$34,0),1),0),_xlfn.IFNA(INDEX('Mène 2'!$G$5:$G$34,MATCH($P32,'Mène 2'!$D$5:$D$34,0),1),0))=13,SUM(_xlfn.IFNA(INDEX('Mène 2'!$F$5:$F$34,MATCH($P32,'Mène 2'!$B$5:$B$34,0),1),0),_xlfn.IFNA(INDEX('Mène 2'!$G$5:$G$34,MATCH($P32,'Mène 2'!$D$5:$D$34,0),1),0)),0),IF(SUM(_xlfn.IFNA(INDEX('Mène 3'!$F$5:$F$34,MATCH($P32,'Mène 3'!$B$5:$B$34,0),1),0),_xlfn.IFNA(INDEX('Mène 3'!$G$5:$G$34,MATCH($P32,'Mène 3'!$D$5:$D$34,0),1),0))=13,SUM(_xlfn.IFNA(INDEX('Mène 3'!$F$5:$F$34,MATCH($P32,'Mène 3'!$B$5:$B$34,0),1),0),_xlfn.IFNA(INDEX('Mène 3'!$G$5:$G$34,MATCH($P32,'Mène 3'!$D$5:$D$34,0),1),0)),0),IF(SUM(_xlfn.IFNA(INDEX('Mène 4'!$F$5:$F$34,MATCH($P32,'Mène 4'!$B$5:$B$34,0),1),0),_xlfn.IFNA(INDEX('Mène 4'!$G$5:$G$34,MATCH($P32,'Mène 4'!$D$5:$D$34,0),1),0))=13,SUM(_xlfn.IFNA(INDEX('Mène 4'!$F$5:$F$34,MATCH($P32,'Mène 4'!$B$5:$B$34,0),1),0),_xlfn.IFNA(INDEX('Mène 4'!$G$5:$G$34,MATCH($P32,'Mène 4'!$D$5:$D$34,0),1),0)),0),) = 26,P32,"")</f>
        <v/>
      </c>
      <c r="Z32" s="28" t="str">
        <f aca="true">IF(AND(Équipe!$B33&lt;&gt;0,'Mène 5'!Y32&lt;&gt;""),RAND(),"")</f>
        <v/>
      </c>
      <c r="AA32" s="28" t="str">
        <f aca="true">IF( AND(Équipe!$B33&lt;&gt;0,$Y32&lt;&gt;""),RANK($Z32,$Z$2:INDIRECT("$Z$"&amp;0+COUNTA($P$2:$P$61)))+MAX($W$2:$W$61),"")</f>
        <v/>
      </c>
      <c r="AC32" s="28" t="str">
        <f aca="false">IF(SUM(IF(SUM(_xlfn.IFNA(INDEX('Mène 1'!$F$5:$F$34,MATCH($P32,'Mène 1'!$B$5:$B$34,0),1),0),_xlfn.IFNA(INDEX('Mène 1'!$G$5:$G$34,MATCH($P32,'Mène 1'!$D$5:$D$34,0),1),0))=13,SUM(_xlfn.IFNA(INDEX('Mène 1'!$F$5:$F$34,MATCH($P32,'Mène 1'!$B$5:$B$34,0),1),0),_xlfn.IFNA(INDEX('Mène 1'!$G$5:$G$34,MATCH($P32,'Mène 1'!$D$5:$D$34,0),1),0)),0),IF(SUM(_xlfn.IFNA(INDEX('Mène 2'!$F$5:$F$34,MATCH($P32,'Mène 2'!$B$5:$B$34,0),1),0),_xlfn.IFNA(INDEX('Mène 2'!$G$5:$G$34,MATCH($P32,'Mène 2'!$D$5:$D$34,0),1),0))=13,SUM(_xlfn.IFNA(INDEX('Mène 2'!$F$5:$F$34,MATCH($P32,'Mène 2'!$B$5:$B$34,0),1),0),_xlfn.IFNA(INDEX('Mène 2'!$G$5:$G$34,MATCH($P32,'Mène 2'!$D$5:$D$34,0),1),0)),0),IF(SUM(_xlfn.IFNA(INDEX('Mène 3'!$F$5:$F$34,MATCH($P32,'Mène 3'!$B$5:$B$34,0),1),0),_xlfn.IFNA(INDEX('Mène 3'!$G$5:$G$34,MATCH($P32,'Mène 3'!$D$5:$D$34,0),1),0))=13,SUM(_xlfn.IFNA(INDEX('Mène 3'!$F$5:$F$43,MATCH($P32,'Mène 3'!$B$5:$B$34,0),1),0),_xlfn.IFNA(INDEX('Mène 3'!$G$5:$G$34,MATCH($P32,'Mène 3'!$D$5:$D$34,0),1),0)),0),IF(SUM(_xlfn.IFNA(INDEX('Mène 4'!$F$5:$F$34,MATCH($P32,'Mène 4'!$B$5:$B$34,0),1),0),_xlfn.IFNA(INDEX('Mène 4'!$G$5:$G$34,MATCH($P32,'Mène 4'!$D$5:$D$34,0),1),0))=13,SUM(_xlfn.IFNA(INDEX('Mène 4'!$F$5:$F$34,MATCH($P32,'Mène 4'!$B$5:$B$34,0),1),0),_xlfn.IFNA(INDEX('Mène 4'!$G$5:$G$34,MATCH($P32,'Mène 4'!$D$5:$D$34,0),1),0)),0),) = 13,P32,"")</f>
        <v/>
      </c>
      <c r="AD32" s="28" t="str">
        <f aca="true">IF(AND(Équipe!$B33&lt;&gt;0,'Mène 5'!AC32&lt;&gt;""),RAND(),"")</f>
        <v/>
      </c>
      <c r="AE32" s="28" t="str">
        <f aca="true">IF( AND(Équipe!$B33&lt;&gt;0,$AC32&lt;&gt;""),RANK($AD32,$AD$2:INDIRECT("$AD$"&amp;0+COUNTA($P$2:$P$61)))+MAX($AA$2:$AA$61),"")</f>
        <v/>
      </c>
      <c r="AG32" s="28" t="str">
        <f aca="false">IF(SUM(IF(SUM(_xlfn.IFNA(INDEX('Mène 1'!$F$5:$F$34,MATCH($P32,'Mène 1'!$B$5:$B$34,0),1),0),_xlfn.IFNA(INDEX('Mène 1'!$G$5:$G$34,MATCH($P32,'Mène 1'!$D$5:$D$34,0),1),0))=13,SUM(_xlfn.IFNA(INDEX('Mène 1'!$F$5:$F$34,MATCH($P32,'Mène 1'!$B$5:$B$34,0),1),0),_xlfn.IFNA(INDEX('Mène 1'!$G$5:$G$34,MATCH($P32,'Mène 1'!$D$5:$D$34,0),1),0)),0),IF(SUM(_xlfn.IFNA(INDEX('Mène 2'!$F$5:$F$34,MATCH($P32,'Mène 2'!$B$5:$B$34,0),1),0),_xlfn.IFNA(INDEX('Mène 2'!$G$5:$G$34,MATCH($P32,'Mène 2'!$D$5:$D$34,0),1),0))=13,SUM(_xlfn.IFNA(INDEX('Mène 2'!$F$5:$F$34,MATCH($P32,'Mène 2'!$B$5:$B$34,0),1),0),_xlfn.IFNA(INDEX('Mène 2'!$G$5:$G$34,MATCH($P32,'Mène 2'!$D$5:$D$34,0),1),0)),0),IF(SUM(_xlfn.IFNA(INDEX('Mène 3'!$F$5:$F$33,MATCH($P32,'Mène 3'!$B$5:$B$34,0),1),0),_xlfn.IFNA(INDEX('Mène 3'!$G$5:$G$34,MATCH($P32,'Mène 3'!$D$5:$D$34,0),1),0))=13,SUM(_xlfn.IFNA(INDEX('Mène 3'!$F$5:$F$34,MATCH($P32,'Mène 3'!$B$5:$B$34,0),1),0),_xlfn.IFNA(INDEX('Mène 3'!$G$5:$G$34,MATCH($P32,'Mène 3'!$D$5:$D$34,0),1),0)),0),IF(SUM(_xlfn.IFNA(INDEX('Mène 4'!$F$5:$F$34,MATCH($P32,'Mène 4'!$B$5:$B$34,0),1),0),_xlfn.IFNA(INDEX('Mène 4'!$G$5:$G$34,MATCH($P32,'Mène 4'!$D$5:$D$34,0),1),0))=13,SUM(_xlfn.IFNA(INDEX('Mène 4'!$F$5:$F$34,MATCH($P32,'Mène 4'!$B$5:$B$34,0),1),0),_xlfn.IFNA(INDEX('Mène 4'!$G$5:$G$34,MATCH($P32,'Mène 4'!$D$5:$D$34,0),1),0)),0),) = 0,P32,"")</f>
        <v/>
      </c>
      <c r="AH32" s="28" t="str">
        <f aca="true">IF(AND(Équipe!$B33&lt;&gt;0,'Mène 5'!AG32&lt;&gt;""),RAND(),"")</f>
        <v/>
      </c>
      <c r="AI32" s="28" t="str">
        <f aca="true">IF( AND(Équipe!$B33&lt;&gt;0,$AG32&lt;&gt;""),RANK($AH32,$AH$2:INDIRECT("$AH$"&amp;0+COUNTA($P$2:$P$61)))+MAX($AE$2:$AE$61),"")</f>
        <v/>
      </c>
    </row>
    <row r="33" customFormat="false" ht="30.6" hidden="false" customHeight="true" outlineLevel="0" collapsed="false">
      <c r="A33" s="33" t="n">
        <f aca="false">IF(ROW(A33)-4&lt;=Procédure!$K$3,ROW(A33)-4,IF(ROW(A33)-(QUOTIENT(ROW(A33)-4,Procédure!$K$3)*Procédure!$K$3)-4&lt;&gt;0,ROW(A33)-(QUOTIENT(ROW(A33)-4,Procédure!$K$3)*Procédure!$K$3)-4,ROW(A33)-(QUOTIENT(ROW(A33)-4,Procédure!$K$3)*Procédure!$K$3)-4+Procédure!$K$3))</f>
        <v>14</v>
      </c>
      <c r="B33" s="37"/>
      <c r="C33" s="38"/>
      <c r="D33" s="37"/>
      <c r="E33" s="38"/>
      <c r="F33" s="17"/>
      <c r="G33" s="17"/>
      <c r="P33" s="28" t="str">
        <f aca="false">IF(Équipe!$B34&lt;&gt;0,Équipe!$A34,"")</f>
        <v/>
      </c>
      <c r="Q33" s="28" t="str">
        <f aca="false">IF(AND(SUM(_xlfn.IFNA(INDEX('Mène 1'!$F$5:$F$34,MATCH($P33,'Mène 1'!$B$5:$B$34,0),1),0) , _xlfn.IFNA(INDEX('Mène 1'!$G$5:$G$34,MATCH($P33,'Mène 1'!$D$5:$D$34,0),1),0))=13,SUM(_xlfn.IFNA(INDEX('Mène 2'!$F$5:$F$34,MATCH($P33,'Mène 2'!$B$5:$B$34,0),1),0) , _xlfn.IFNA(INDEX('Mène 2'!$G$5:$G$34,MATCH($P33,'Mène 2'!$D$5:$D$34,0),1),0))=13, SUM(_xlfn.IFNA(INDEX('Mène 3'!$F$5:$F$34,MATCH($P33,'Mène 3'!$B$5:$B$34,0),1),0) , _xlfn.IFNA(INDEX('Mène 3'!$G$5:$G$34,MATCH($P33,'Mène 3'!$D$5:$D$34,0),1),0))=13, SUM(_xlfn.IFNA(INDEX('Mène 4'!$F$5:$F$34,MATCH($P33,'Mène 4'!$B$5:$B$34,0),1),0) , _xlfn.IFNA(INDEX('Mène 4'!$G$5:$G$34,MATCH($P33,'Mène 4'!$D$5:$D$34,0),1),0))=13),$P33,"")</f>
        <v/>
      </c>
      <c r="R33" s="28" t="str">
        <f aca="true">IF(AND(Équipe!$B34&lt;&gt;0,'Mène 5'!Q33&lt;&gt;""),RAND(),"")</f>
        <v/>
      </c>
      <c r="S33" s="28" t="str">
        <f aca="true">IF(AND(Équipe!$B34&lt;&gt;0,$Q33&lt;&gt;""),RANK($R33,$R$2:INDIRECT("$R$"&amp;0+COUNTA($P$2:$P$61))),"")</f>
        <v/>
      </c>
      <c r="U33" s="28" t="str">
        <f aca="false">IF(SUM(IF(SUM(_xlfn.IFNA(INDEX('Mène 1'!$F$5:$F$34,MATCH($P33,'Mène 1'!$B$5:$B$34,0),1),0),_xlfn.IFNA(INDEX('Mène 1'!$G$5:$G$34,MATCH($P33,'Mène 1'!$D$5:$D$34,0),1),0))=13,SUM(_xlfn.IFNA(INDEX('Mène 1'!$F$5:$F$34,MATCH($P33,'Mène 1'!$B$5:$B$34,0),1),0),_xlfn.IFNA(INDEX('Mène 1'!$G$5:$G$34,MATCH($P33,'Mène 1'!$D$5:$D$34,0),1),0)),0),IF(SUM(_xlfn.IFNA(INDEX('Mène 2'!$F$5:$F$34,MATCH($P33,'Mène 2'!$B$5:$B$34,0),1),0),_xlfn.IFNA(INDEX('Mène 2'!$G$5:$G$34,MATCH($P33,'Mène 2'!$D$5:$D$34,0),1),0))=13,SUM(_xlfn.IFNA(INDEX('Mène 2'!$F$5:$F$34,MATCH($P33,'Mène 2'!$B$5:$B$34,0),1),0),_xlfn.IFNA(INDEX('Mène 2'!$G$5:$G$34,MATCH($P33,'Mène 2'!$D$5:$D$34,0),1),0)),0),IF(SUM(_xlfn.IFNA(INDEX('Mène 3'!$F$5:$F$34,MATCH($P33,'Mène 3'!$B$5:$B$34,0),1),0),_xlfn.IFNA(INDEX('Mène 3'!$G$5:$G$34,MATCH($P33,'Mène 3'!$D$5:$D$34,0),1),0))=13,SUM(_xlfn.IFNA(INDEX('Mène 3'!$F$5:$F$34,MATCH($P33,'Mène 3'!$B$5:$B$34,0),1),0),_xlfn.IFNA(INDEX('Mène 3'!$G$5:$G$34,MATCH($P33,'Mène 3'!$D$5:$D$34,0),1),0)),0),IF(SUM(_xlfn.IFNA(INDEX('Mène 4'!$F$5:$F$34,MATCH($P33,'Mène 4'!$B$5:$B$34,0),1),0),_xlfn.IFNA(INDEX('Mène 4'!$G$5:$G$34,MATCH($P33,'Mène 4'!$D$5:$D$34,0),1),0))=13,SUM(_xlfn.IFNA(INDEX('Mène 4'!$F$5:$F$34,MATCH($P33,'Mène 4'!$B$5:$B$34,0),1),0),_xlfn.IFNA(INDEX('Mène 4'!$G$5:$G$34,MATCH($P33,'Mène 4'!$D$5:$D$34,0),1),0)),0),) = 39,P33,"")</f>
        <v/>
      </c>
      <c r="V33" s="28" t="str">
        <f aca="true">IF(AND(Équipe!$B34&lt;&gt;0,'Mène 5'!U33&lt;&gt;""),RAND(),"")</f>
        <v/>
      </c>
      <c r="W33" s="28" t="str">
        <f aca="true">IF( AND(Équipe!$B34&lt;&gt;0,$U33&lt;&gt;""),RANK($V33,$V$2:INDIRECT("$V$"&amp;0+COUNTA($P$2:$P$61)))+MAX($S$2:$S$61),"")</f>
        <v/>
      </c>
      <c r="Y33" s="28" t="str">
        <f aca="false">IF(SUM(IF(SUM(_xlfn.IFNA(INDEX('Mène 1'!$F$5:$F$34,MATCH($P33,'Mène 1'!$B$5:$B$34,0),1),0),_xlfn.IFNA(INDEX('Mène 1'!$G$5:$G$34,MATCH($P33,'Mène 1'!$D$5:$D$34,0),1),0))=13,SUM(_xlfn.IFNA(INDEX('Mène 1'!$F$5:$F$34,MATCH($P33,'Mène 1'!$B$5:$B$34,0),1),0),_xlfn.IFNA(INDEX('Mène 1'!$G$5:$G$34,MATCH($P33,'Mène 1'!$D$5:$D$34,0),1),0)),0),IF(SUM(_xlfn.IFNA(INDEX('Mène 2'!$F$5:$F$34,MATCH($P33,'Mène 2'!$B$5:$B$34,0),1),0),_xlfn.IFNA(INDEX('Mène 2'!$G$5:$G$34,MATCH($P33,'Mène 2'!$D$5:$D$34,0),1),0))=13,SUM(_xlfn.IFNA(INDEX('Mène 2'!$F$5:$F$34,MATCH($P33,'Mène 2'!$B$5:$B$34,0),1),0),_xlfn.IFNA(INDEX('Mène 2'!$G$5:$G$34,MATCH($P33,'Mène 2'!$D$5:$D$34,0),1),0)),0),IF(SUM(_xlfn.IFNA(INDEX('Mène 3'!$F$5:$F$34,MATCH($P33,'Mène 3'!$B$5:$B$34,0),1),0),_xlfn.IFNA(INDEX('Mène 3'!$G$5:$G$34,MATCH($P33,'Mène 3'!$D$5:$D$34,0),1),0))=13,SUM(_xlfn.IFNA(INDEX('Mène 3'!$F$5:$F$34,MATCH($P33,'Mène 3'!$B$5:$B$34,0),1),0),_xlfn.IFNA(INDEX('Mène 3'!$G$5:$G$34,MATCH($P33,'Mène 3'!$D$5:$D$34,0),1),0)),0),IF(SUM(_xlfn.IFNA(INDEX('Mène 4'!$F$5:$F$34,MATCH($P33,'Mène 4'!$B$5:$B$34,0),1),0),_xlfn.IFNA(INDEX('Mène 4'!$G$5:$G$34,MATCH($P33,'Mène 4'!$D$5:$D$34,0),1),0))=13,SUM(_xlfn.IFNA(INDEX('Mène 4'!$F$5:$F$34,MATCH($P33,'Mène 4'!$B$5:$B$34,0),1),0),_xlfn.IFNA(INDEX('Mène 4'!$G$5:$G$34,MATCH($P33,'Mène 4'!$D$5:$D$34,0),1),0)),0),) = 26,P33,"")</f>
        <v/>
      </c>
      <c r="Z33" s="28" t="str">
        <f aca="true">IF(AND(Équipe!$B34&lt;&gt;0,'Mène 5'!Y33&lt;&gt;""),RAND(),"")</f>
        <v/>
      </c>
      <c r="AA33" s="28" t="str">
        <f aca="true">IF( AND(Équipe!$B34&lt;&gt;0,$Y33&lt;&gt;""),RANK($Z33,$Z$2:INDIRECT("$Z$"&amp;0+COUNTA($P$2:$P$61)))+MAX($W$2:$W$61),"")</f>
        <v/>
      </c>
      <c r="AC33" s="28" t="str">
        <f aca="false">IF(SUM(IF(SUM(_xlfn.IFNA(INDEX('Mène 1'!$F$5:$F$34,MATCH($P33,'Mène 1'!$B$5:$B$34,0),1),0),_xlfn.IFNA(INDEX('Mène 1'!$G$5:$G$34,MATCH($P33,'Mène 1'!$D$5:$D$34,0),1),0))=13,SUM(_xlfn.IFNA(INDEX('Mène 1'!$F$5:$F$34,MATCH($P33,'Mène 1'!$B$5:$B$34,0),1),0),_xlfn.IFNA(INDEX('Mène 1'!$G$5:$G$34,MATCH($P33,'Mène 1'!$D$5:$D$34,0),1),0)),0),IF(SUM(_xlfn.IFNA(INDEX('Mène 2'!$F$5:$F$34,MATCH($P33,'Mène 2'!$B$5:$B$34,0),1),0),_xlfn.IFNA(INDEX('Mène 2'!$G$5:$G$34,MATCH($P33,'Mène 2'!$D$5:$D$34,0),1),0))=13,SUM(_xlfn.IFNA(INDEX('Mène 2'!$F$5:$F$34,MATCH($P33,'Mène 2'!$B$5:$B$34,0),1),0),_xlfn.IFNA(INDEX('Mène 2'!$G$5:$G$34,MATCH($P33,'Mène 2'!$D$5:$D$34,0),1),0)),0),IF(SUM(_xlfn.IFNA(INDEX('Mène 3'!$F$5:$F$34,MATCH($P33,'Mène 3'!$B$5:$B$34,0),1),0),_xlfn.IFNA(INDEX('Mène 3'!$G$5:$G$34,MATCH($P33,'Mène 3'!$D$5:$D$34,0),1),0))=13,SUM(_xlfn.IFNA(INDEX('Mène 3'!$F$5:$F$43,MATCH($P33,'Mène 3'!$B$5:$B$34,0),1),0),_xlfn.IFNA(INDEX('Mène 3'!$G$5:$G$34,MATCH($P33,'Mène 3'!$D$5:$D$34,0),1),0)),0),IF(SUM(_xlfn.IFNA(INDEX('Mène 4'!$F$5:$F$34,MATCH($P33,'Mène 4'!$B$5:$B$34,0),1),0),_xlfn.IFNA(INDEX('Mène 4'!$G$5:$G$34,MATCH($P33,'Mène 4'!$D$5:$D$34,0),1),0))=13,SUM(_xlfn.IFNA(INDEX('Mène 4'!$F$5:$F$34,MATCH($P33,'Mène 4'!$B$5:$B$34,0),1),0),_xlfn.IFNA(INDEX('Mène 4'!$G$5:$G$34,MATCH($P33,'Mène 4'!$D$5:$D$34,0),1),0)),0),) = 13,P33,"")</f>
        <v/>
      </c>
      <c r="AD33" s="28" t="str">
        <f aca="true">IF(AND(Équipe!$B34&lt;&gt;0,'Mène 5'!AC33&lt;&gt;""),RAND(),"")</f>
        <v/>
      </c>
      <c r="AE33" s="28" t="str">
        <f aca="true">IF( AND(Équipe!$B34&lt;&gt;0,$AC33&lt;&gt;""),RANK($AD33,$AD$2:INDIRECT("$AD$"&amp;0+COUNTA($P$2:$P$61)))+MAX($AA$2:$AA$61),"")</f>
        <v/>
      </c>
      <c r="AG33" s="28" t="str">
        <f aca="false">IF(SUM(IF(SUM(_xlfn.IFNA(INDEX('Mène 1'!$F$5:$F$34,MATCH($P33,'Mène 1'!$B$5:$B$34,0),1),0),_xlfn.IFNA(INDEX('Mène 1'!$G$5:$G$34,MATCH($P33,'Mène 1'!$D$5:$D$34,0),1),0))=13,SUM(_xlfn.IFNA(INDEX('Mène 1'!$F$5:$F$34,MATCH($P33,'Mène 1'!$B$5:$B$34,0),1),0),_xlfn.IFNA(INDEX('Mène 1'!$G$5:$G$34,MATCH($P33,'Mène 1'!$D$5:$D$34,0),1),0)),0),IF(SUM(_xlfn.IFNA(INDEX('Mène 2'!$F$5:$F$34,MATCH($P33,'Mène 2'!$B$5:$B$34,0),1),0),_xlfn.IFNA(INDEX('Mène 2'!$G$5:$G$34,MATCH($P33,'Mène 2'!$D$5:$D$34,0),1),0))=13,SUM(_xlfn.IFNA(INDEX('Mène 2'!$F$5:$F$34,MATCH($P33,'Mène 2'!$B$5:$B$34,0),1),0),_xlfn.IFNA(INDEX('Mène 2'!$G$5:$G$34,MATCH($P33,'Mène 2'!$D$5:$D$34,0),1),0)),0),IF(SUM(_xlfn.IFNA(INDEX('Mène 3'!$F$5:$F$33,MATCH($P33,'Mène 3'!$B$5:$B$34,0),1),0),_xlfn.IFNA(INDEX('Mène 3'!$G$5:$G$34,MATCH($P33,'Mène 3'!$D$5:$D$34,0),1),0))=13,SUM(_xlfn.IFNA(INDEX('Mène 3'!$F$5:$F$34,MATCH($P33,'Mène 3'!$B$5:$B$34,0),1),0),_xlfn.IFNA(INDEX('Mène 3'!$G$5:$G$34,MATCH($P33,'Mène 3'!$D$5:$D$34,0),1),0)),0),IF(SUM(_xlfn.IFNA(INDEX('Mène 4'!$F$5:$F$34,MATCH($P33,'Mène 4'!$B$5:$B$34,0),1),0),_xlfn.IFNA(INDEX('Mène 4'!$G$5:$G$34,MATCH($P33,'Mène 4'!$D$5:$D$34,0),1),0))=13,SUM(_xlfn.IFNA(INDEX('Mène 4'!$F$5:$F$34,MATCH($P33,'Mène 4'!$B$5:$B$34,0),1),0),_xlfn.IFNA(INDEX('Mène 4'!$G$5:$G$34,MATCH($P33,'Mène 4'!$D$5:$D$34,0),1),0)),0),) = 0,P33,"")</f>
        <v/>
      </c>
      <c r="AH33" s="28" t="str">
        <f aca="true">IF(AND(Équipe!$B34&lt;&gt;0,'Mène 5'!AG33&lt;&gt;""),RAND(),"")</f>
        <v/>
      </c>
      <c r="AI33" s="28" t="str">
        <f aca="true">IF( AND(Équipe!$B34&lt;&gt;0,$AG33&lt;&gt;""),RANK($AH33,$AH$2:INDIRECT("$AH$"&amp;0+COUNTA($P$2:$P$61)))+MAX($AE$2:$AE$61),"")</f>
        <v/>
      </c>
    </row>
    <row r="34" customFormat="false" ht="12.8" hidden="false" customHeight="false" outlineLevel="0" collapsed="false">
      <c r="P34" s="28" t="str">
        <f aca="false">IF(Équipe!$B35&lt;&gt;0,Équipe!$A35,"")</f>
        <v/>
      </c>
      <c r="Q34" s="28" t="str">
        <f aca="false">IF(AND(SUM(_xlfn.IFNA(INDEX('Mène 1'!$F$5:$F$34,MATCH($P34,'Mène 1'!$B$5:$B$34,0),1),0) , _xlfn.IFNA(INDEX('Mène 1'!$G$5:$G$34,MATCH($P34,'Mène 1'!$D$5:$D$34,0),1),0))=13,SUM(_xlfn.IFNA(INDEX('Mène 2'!$F$5:$F$34,MATCH($P34,'Mène 2'!$B$5:$B$34,0),1),0) , _xlfn.IFNA(INDEX('Mène 2'!$G$5:$G$34,MATCH($P34,'Mène 2'!$D$5:$D$34,0),1),0))=13, SUM(_xlfn.IFNA(INDEX('Mène 3'!$F$5:$F$34,MATCH($P34,'Mène 3'!$B$5:$B$34,0),1),0) , _xlfn.IFNA(INDEX('Mène 3'!$G$5:$G$34,MATCH($P34,'Mène 3'!$D$5:$D$34,0),1),0))=13, SUM(_xlfn.IFNA(INDEX('Mène 4'!$F$5:$F$34,MATCH($P34,'Mène 4'!$B$5:$B$34,0),1),0) , _xlfn.IFNA(INDEX('Mène 4'!$G$5:$G$34,MATCH($P34,'Mène 4'!$D$5:$D$34,0),1),0))=13),$P34,"")</f>
        <v/>
      </c>
      <c r="R34" s="28" t="str">
        <f aca="true">IF(AND(Équipe!$B35&lt;&gt;0,'Mène 5'!Q34&lt;&gt;""),RAND(),"")</f>
        <v/>
      </c>
      <c r="S34" s="28" t="str">
        <f aca="true">IF(AND(Équipe!$B35&lt;&gt;0,$Q34&lt;&gt;""),RANK($R34,$R$2:INDIRECT("$R$"&amp;0+COUNTA($P$2:$P$61))),"")</f>
        <v/>
      </c>
      <c r="U34" s="28" t="str">
        <f aca="false">IF(SUM(IF(SUM(_xlfn.IFNA(INDEX('Mène 1'!$F$5:$F$34,MATCH($P34,'Mène 1'!$B$5:$B$34,0),1),0),_xlfn.IFNA(INDEX('Mène 1'!$G$5:$G$34,MATCH($P34,'Mène 1'!$D$5:$D$34,0),1),0))=13,SUM(_xlfn.IFNA(INDEX('Mène 1'!$F$5:$F$34,MATCH($P34,'Mène 1'!$B$5:$B$34,0),1),0),_xlfn.IFNA(INDEX('Mène 1'!$G$5:$G$34,MATCH($P34,'Mène 1'!$D$5:$D$34,0),1),0)),0),IF(SUM(_xlfn.IFNA(INDEX('Mène 2'!$F$5:$F$34,MATCH($P34,'Mène 2'!$B$5:$B$34,0),1),0),_xlfn.IFNA(INDEX('Mène 2'!$G$5:$G$34,MATCH($P34,'Mène 2'!$D$5:$D$34,0),1),0))=13,SUM(_xlfn.IFNA(INDEX('Mène 2'!$F$5:$F$34,MATCH($P34,'Mène 2'!$B$5:$B$34,0),1),0),_xlfn.IFNA(INDEX('Mène 2'!$G$5:$G$34,MATCH($P34,'Mène 2'!$D$5:$D$34,0),1),0)),0),IF(SUM(_xlfn.IFNA(INDEX('Mène 3'!$F$5:$F$34,MATCH($P34,'Mène 3'!$B$5:$B$34,0),1),0),_xlfn.IFNA(INDEX('Mène 3'!$G$5:$G$34,MATCH($P34,'Mène 3'!$D$5:$D$34,0),1),0))=13,SUM(_xlfn.IFNA(INDEX('Mène 3'!$F$5:$F$34,MATCH($P34,'Mène 3'!$B$5:$B$34,0),1),0),_xlfn.IFNA(INDEX('Mène 3'!$G$5:$G$34,MATCH($P34,'Mène 3'!$D$5:$D$34,0),1),0)),0),IF(SUM(_xlfn.IFNA(INDEX('Mène 4'!$F$5:$F$34,MATCH($P34,'Mène 4'!$B$5:$B$34,0),1),0),_xlfn.IFNA(INDEX('Mène 4'!$G$5:$G$34,MATCH($P34,'Mène 4'!$D$5:$D$34,0),1),0))=13,SUM(_xlfn.IFNA(INDEX('Mène 4'!$F$5:$F$34,MATCH($P34,'Mène 4'!$B$5:$B$34,0),1),0),_xlfn.IFNA(INDEX('Mène 4'!$G$5:$G$34,MATCH($P34,'Mène 4'!$D$5:$D$34,0),1),0)),0),) = 39,P34,"")</f>
        <v/>
      </c>
      <c r="V34" s="28" t="str">
        <f aca="true">IF(AND(Équipe!$B35&lt;&gt;0,'Mène 5'!U34&lt;&gt;""),RAND(),"")</f>
        <v/>
      </c>
      <c r="W34" s="28" t="str">
        <f aca="true">IF( AND(Équipe!$B35&lt;&gt;0,$U34&lt;&gt;""),RANK($V34,$V$2:INDIRECT("$V$"&amp;0+COUNTA($P$2:$P$61)))+MAX($S$2:$S$61),"")</f>
        <v/>
      </c>
      <c r="Y34" s="28" t="str">
        <f aca="false">IF(SUM(IF(SUM(_xlfn.IFNA(INDEX('Mène 1'!$F$5:$F$34,MATCH($P34,'Mène 1'!$B$5:$B$34,0),1),0),_xlfn.IFNA(INDEX('Mène 1'!$G$5:$G$34,MATCH($P34,'Mène 1'!$D$5:$D$34,0),1),0))=13,SUM(_xlfn.IFNA(INDEX('Mène 1'!$F$5:$F$34,MATCH($P34,'Mène 1'!$B$5:$B$34,0),1),0),_xlfn.IFNA(INDEX('Mène 1'!$G$5:$G$34,MATCH($P34,'Mène 1'!$D$5:$D$34,0),1),0)),0),IF(SUM(_xlfn.IFNA(INDEX('Mène 2'!$F$5:$F$34,MATCH($P34,'Mène 2'!$B$5:$B$34,0),1),0),_xlfn.IFNA(INDEX('Mène 2'!$G$5:$G$34,MATCH($P34,'Mène 2'!$D$5:$D$34,0),1),0))=13,SUM(_xlfn.IFNA(INDEX('Mène 2'!$F$5:$F$34,MATCH($P34,'Mène 2'!$B$5:$B$34,0),1),0),_xlfn.IFNA(INDEX('Mène 2'!$G$5:$G$34,MATCH($P34,'Mène 2'!$D$5:$D$34,0),1),0)),0),IF(SUM(_xlfn.IFNA(INDEX('Mène 3'!$F$5:$F$34,MATCH($P34,'Mène 3'!$B$5:$B$34,0),1),0),_xlfn.IFNA(INDEX('Mène 3'!$G$5:$G$34,MATCH($P34,'Mène 3'!$D$5:$D$34,0),1),0))=13,SUM(_xlfn.IFNA(INDEX('Mène 3'!$F$5:$F$34,MATCH($P34,'Mène 3'!$B$5:$B$34,0),1),0),_xlfn.IFNA(INDEX('Mène 3'!$G$5:$G$34,MATCH($P34,'Mène 3'!$D$5:$D$34,0),1),0)),0),IF(SUM(_xlfn.IFNA(INDEX('Mène 4'!$F$5:$F$34,MATCH($P34,'Mène 4'!$B$5:$B$34,0),1),0),_xlfn.IFNA(INDEX('Mène 4'!$G$5:$G$34,MATCH($P34,'Mène 4'!$D$5:$D$34,0),1),0))=13,SUM(_xlfn.IFNA(INDEX('Mène 4'!$F$5:$F$34,MATCH($P34,'Mène 4'!$B$5:$B$34,0),1),0),_xlfn.IFNA(INDEX('Mène 4'!$G$5:$G$34,MATCH($P34,'Mène 4'!$D$5:$D$34,0),1),0)),0),) = 26,P34,"")</f>
        <v/>
      </c>
      <c r="Z34" s="28" t="str">
        <f aca="true">IF(AND(Équipe!$B35&lt;&gt;0,'Mène 5'!Y34&lt;&gt;""),RAND(),"")</f>
        <v/>
      </c>
      <c r="AA34" s="28" t="str">
        <f aca="true">IF( AND(Équipe!$B35&lt;&gt;0,$Y34&lt;&gt;""),RANK($Z34,$Z$2:INDIRECT("$Z$"&amp;0+COUNTA($P$2:$P$61)))+MAX($W$2:$W$61),"")</f>
        <v/>
      </c>
      <c r="AC34" s="28" t="str">
        <f aca="false">IF(SUM(IF(SUM(_xlfn.IFNA(INDEX('Mène 1'!$F$5:$F$34,MATCH($P34,'Mène 1'!$B$5:$B$34,0),1),0),_xlfn.IFNA(INDEX('Mène 1'!$G$5:$G$34,MATCH($P34,'Mène 1'!$D$5:$D$34,0),1),0))=13,SUM(_xlfn.IFNA(INDEX('Mène 1'!$F$5:$F$34,MATCH($P34,'Mène 1'!$B$5:$B$34,0),1),0),_xlfn.IFNA(INDEX('Mène 1'!$G$5:$G$34,MATCH($P34,'Mène 1'!$D$5:$D$34,0),1),0)),0),IF(SUM(_xlfn.IFNA(INDEX('Mène 2'!$F$5:$F$34,MATCH($P34,'Mène 2'!$B$5:$B$34,0),1),0),_xlfn.IFNA(INDEX('Mène 2'!$G$5:$G$34,MATCH($P34,'Mène 2'!$D$5:$D$34,0),1),0))=13,SUM(_xlfn.IFNA(INDEX('Mène 2'!$F$5:$F$34,MATCH($P34,'Mène 2'!$B$5:$B$34,0),1),0),_xlfn.IFNA(INDEX('Mène 2'!$G$5:$G$34,MATCH($P34,'Mène 2'!$D$5:$D$34,0),1),0)),0),IF(SUM(_xlfn.IFNA(INDEX('Mène 3'!$F$5:$F$34,MATCH($P34,'Mène 3'!$B$5:$B$34,0),1),0),_xlfn.IFNA(INDEX('Mène 3'!$G$5:$G$34,MATCH($P34,'Mène 3'!$D$5:$D$34,0),1),0))=13,SUM(_xlfn.IFNA(INDEX('Mène 3'!$F$5:$F$43,MATCH($P34,'Mène 3'!$B$5:$B$34,0),1),0),_xlfn.IFNA(INDEX('Mène 3'!$G$5:$G$34,MATCH($P34,'Mène 3'!$D$5:$D$34,0),1),0)),0),IF(SUM(_xlfn.IFNA(INDEX('Mène 4'!$F$5:$F$34,MATCH($P34,'Mène 4'!$B$5:$B$34,0),1),0),_xlfn.IFNA(INDEX('Mène 4'!$G$5:$G$34,MATCH($P34,'Mène 4'!$D$5:$D$34,0),1),0))=13,SUM(_xlfn.IFNA(INDEX('Mène 4'!$F$5:$F$34,MATCH($P34,'Mène 4'!$B$5:$B$34,0),1),0),_xlfn.IFNA(INDEX('Mène 4'!$G$5:$G$34,MATCH($P34,'Mène 4'!$D$5:$D$34,0),1),0)),0),) = 13,P34,"")</f>
        <v/>
      </c>
      <c r="AD34" s="28" t="str">
        <f aca="true">IF(AND(Équipe!$B35&lt;&gt;0,'Mène 5'!AC34&lt;&gt;""),RAND(),"")</f>
        <v/>
      </c>
      <c r="AE34" s="28" t="str">
        <f aca="true">IF( AND(Équipe!$B35&lt;&gt;0,$AC34&lt;&gt;""),RANK($AD34,$AD$2:INDIRECT("$AD$"&amp;0+COUNTA($P$2:$P$61)))+MAX($AA$2:$AA$61),"")</f>
        <v/>
      </c>
      <c r="AG34" s="28" t="str">
        <f aca="false">IF(SUM(IF(SUM(_xlfn.IFNA(INDEX('Mène 1'!$F$5:$F$34,MATCH($P34,'Mène 1'!$B$5:$B$34,0),1),0),_xlfn.IFNA(INDEX('Mène 1'!$G$5:$G$34,MATCH($P34,'Mène 1'!$D$5:$D$34,0),1),0))=13,SUM(_xlfn.IFNA(INDEX('Mène 1'!$F$5:$F$34,MATCH($P34,'Mène 1'!$B$5:$B$34,0),1),0),_xlfn.IFNA(INDEX('Mène 1'!$G$5:$G$34,MATCH($P34,'Mène 1'!$D$5:$D$34,0),1),0)),0),IF(SUM(_xlfn.IFNA(INDEX('Mène 2'!$F$5:$F$34,MATCH($P34,'Mène 2'!$B$5:$B$34,0),1),0),_xlfn.IFNA(INDEX('Mène 2'!$G$5:$G$34,MATCH($P34,'Mène 2'!$D$5:$D$34,0),1),0))=13,SUM(_xlfn.IFNA(INDEX('Mène 2'!$F$5:$F$34,MATCH($P34,'Mène 2'!$B$5:$B$34,0),1),0),_xlfn.IFNA(INDEX('Mène 2'!$G$5:$G$34,MATCH($P34,'Mène 2'!$D$5:$D$34,0),1),0)),0),IF(SUM(_xlfn.IFNA(INDEX('Mène 3'!$F$5:$F$33,MATCH($P34,'Mène 3'!$B$5:$B$34,0),1),0),_xlfn.IFNA(INDEX('Mène 3'!$G$5:$G$34,MATCH($P34,'Mène 3'!$D$5:$D$34,0),1),0))=13,SUM(_xlfn.IFNA(INDEX('Mène 3'!$F$5:$F$34,MATCH($P34,'Mène 3'!$B$5:$B$34,0),1),0),_xlfn.IFNA(INDEX('Mène 3'!$G$5:$G$34,MATCH($P34,'Mène 3'!$D$5:$D$34,0),1),0)),0),IF(SUM(_xlfn.IFNA(INDEX('Mène 4'!$F$5:$F$34,MATCH($P34,'Mène 4'!$B$5:$B$34,0),1),0),_xlfn.IFNA(INDEX('Mène 4'!$G$5:$G$34,MATCH($P34,'Mène 4'!$D$5:$D$34,0),1),0))=13,SUM(_xlfn.IFNA(INDEX('Mène 4'!$F$5:$F$34,MATCH($P34,'Mène 4'!$B$5:$B$34,0),1),0),_xlfn.IFNA(INDEX('Mène 4'!$G$5:$G$34,MATCH($P34,'Mène 4'!$D$5:$D$34,0),1),0)),0),) = 0,P34,"")</f>
        <v/>
      </c>
      <c r="AH34" s="28" t="str">
        <f aca="true">IF(AND(Équipe!$B35&lt;&gt;0,'Mène 5'!AG34&lt;&gt;""),RAND(),"")</f>
        <v/>
      </c>
      <c r="AI34" s="28" t="str">
        <f aca="true">IF( AND(Équipe!$B35&lt;&gt;0,$AG34&lt;&gt;""),RANK($AH34,$AH$2:INDIRECT("$AH$"&amp;0+COUNTA($P$2:$P$61)))+MAX($AE$2:$AE$61),"")</f>
        <v/>
      </c>
    </row>
    <row r="35" customFormat="false" ht="12.8" hidden="false" customHeight="false" outlineLevel="0" collapsed="false">
      <c r="P35" s="28" t="str">
        <f aca="false">IF(Équipe!$B36&lt;&gt;0,Équipe!$A36,"")</f>
        <v/>
      </c>
      <c r="Q35" s="28" t="str">
        <f aca="false">IF(AND(SUM(_xlfn.IFNA(INDEX('Mène 1'!$F$5:$F$34,MATCH($P35,'Mène 1'!$B$5:$B$34,0),1),0) , _xlfn.IFNA(INDEX('Mène 1'!$G$5:$G$34,MATCH($P35,'Mène 1'!$D$5:$D$34,0),1),0))=13,SUM(_xlfn.IFNA(INDEX('Mène 2'!$F$5:$F$34,MATCH($P35,'Mène 2'!$B$5:$B$34,0),1),0) , _xlfn.IFNA(INDEX('Mène 2'!$G$5:$G$34,MATCH($P35,'Mène 2'!$D$5:$D$34,0),1),0))=13, SUM(_xlfn.IFNA(INDEX('Mène 3'!$F$5:$F$34,MATCH($P35,'Mène 3'!$B$5:$B$34,0),1),0) , _xlfn.IFNA(INDEX('Mène 3'!$G$5:$G$34,MATCH($P35,'Mène 3'!$D$5:$D$34,0),1),0))=13, SUM(_xlfn.IFNA(INDEX('Mène 4'!$F$5:$F$34,MATCH($P35,'Mène 4'!$B$5:$B$34,0),1),0) , _xlfn.IFNA(INDEX('Mène 4'!$G$5:$G$34,MATCH($P35,'Mène 4'!$D$5:$D$34,0),1),0))=13),$P35,"")</f>
        <v/>
      </c>
      <c r="R35" s="28" t="str">
        <f aca="true">IF(AND(Équipe!$B36&lt;&gt;0,'Mène 5'!Q35&lt;&gt;""),RAND(),"")</f>
        <v/>
      </c>
      <c r="S35" s="28" t="str">
        <f aca="true">IF(AND(Équipe!$B36&lt;&gt;0,$Q35&lt;&gt;""),RANK($R35,$R$2:INDIRECT("$R$"&amp;0+COUNTA($P$2:$P$61))),"")</f>
        <v/>
      </c>
      <c r="U35" s="28" t="str">
        <f aca="false">IF(SUM(IF(SUM(_xlfn.IFNA(INDEX('Mène 1'!$F$5:$F$34,MATCH($P35,'Mène 1'!$B$5:$B$34,0),1),0),_xlfn.IFNA(INDEX('Mène 1'!$G$5:$G$34,MATCH($P35,'Mène 1'!$D$5:$D$34,0),1),0))=13,SUM(_xlfn.IFNA(INDEX('Mène 1'!$F$5:$F$34,MATCH($P35,'Mène 1'!$B$5:$B$34,0),1),0),_xlfn.IFNA(INDEX('Mène 1'!$G$5:$G$34,MATCH($P35,'Mène 1'!$D$5:$D$34,0),1),0)),0),IF(SUM(_xlfn.IFNA(INDEX('Mène 2'!$F$5:$F$34,MATCH($P35,'Mène 2'!$B$5:$B$34,0),1),0),_xlfn.IFNA(INDEX('Mène 2'!$G$5:$G$34,MATCH($P35,'Mène 2'!$D$5:$D$34,0),1),0))=13,SUM(_xlfn.IFNA(INDEX('Mène 2'!$F$5:$F$34,MATCH($P35,'Mène 2'!$B$5:$B$34,0),1),0),_xlfn.IFNA(INDEX('Mène 2'!$G$5:$G$34,MATCH($P35,'Mène 2'!$D$5:$D$34,0),1),0)),0),IF(SUM(_xlfn.IFNA(INDEX('Mène 3'!$F$5:$F$34,MATCH($P35,'Mène 3'!$B$5:$B$34,0),1),0),_xlfn.IFNA(INDEX('Mène 3'!$G$5:$G$34,MATCH($P35,'Mène 3'!$D$5:$D$34,0),1),0))=13,SUM(_xlfn.IFNA(INDEX('Mène 3'!$F$5:$F$34,MATCH($P35,'Mène 3'!$B$5:$B$34,0),1),0),_xlfn.IFNA(INDEX('Mène 3'!$G$5:$G$34,MATCH($P35,'Mène 3'!$D$5:$D$34,0),1),0)),0),IF(SUM(_xlfn.IFNA(INDEX('Mène 4'!$F$5:$F$34,MATCH($P35,'Mène 4'!$B$5:$B$34,0),1),0),_xlfn.IFNA(INDEX('Mène 4'!$G$5:$G$34,MATCH($P35,'Mène 4'!$D$5:$D$34,0),1),0))=13,SUM(_xlfn.IFNA(INDEX('Mène 4'!$F$5:$F$34,MATCH($P35,'Mène 4'!$B$5:$B$34,0),1),0),_xlfn.IFNA(INDEX('Mène 4'!$G$5:$G$34,MATCH($P35,'Mène 4'!$D$5:$D$34,0),1),0)),0),) = 39,P35,"")</f>
        <v/>
      </c>
      <c r="V35" s="28" t="str">
        <f aca="true">IF(AND(Équipe!$B36&lt;&gt;0,'Mène 5'!U35&lt;&gt;""),RAND(),"")</f>
        <v/>
      </c>
      <c r="W35" s="28" t="str">
        <f aca="true">IF( AND(Équipe!$B36&lt;&gt;0,$U35&lt;&gt;""),RANK($V35,$V$2:INDIRECT("$V$"&amp;0+COUNTA($P$2:$P$61)))+MAX($S$2:$S$61),"")</f>
        <v/>
      </c>
      <c r="Y35" s="28" t="str">
        <f aca="false">IF(SUM(IF(SUM(_xlfn.IFNA(INDEX('Mène 1'!$F$5:$F$34,MATCH($P35,'Mène 1'!$B$5:$B$34,0),1),0),_xlfn.IFNA(INDEX('Mène 1'!$G$5:$G$34,MATCH($P35,'Mène 1'!$D$5:$D$34,0),1),0))=13,SUM(_xlfn.IFNA(INDEX('Mène 1'!$F$5:$F$34,MATCH($P35,'Mène 1'!$B$5:$B$34,0),1),0),_xlfn.IFNA(INDEX('Mène 1'!$G$5:$G$34,MATCH($P35,'Mène 1'!$D$5:$D$34,0),1),0)),0),IF(SUM(_xlfn.IFNA(INDEX('Mène 2'!$F$5:$F$34,MATCH($P35,'Mène 2'!$B$5:$B$34,0),1),0),_xlfn.IFNA(INDEX('Mène 2'!$G$5:$G$34,MATCH($P35,'Mène 2'!$D$5:$D$34,0),1),0))=13,SUM(_xlfn.IFNA(INDEX('Mène 2'!$F$5:$F$34,MATCH($P35,'Mène 2'!$B$5:$B$34,0),1),0),_xlfn.IFNA(INDEX('Mène 2'!$G$5:$G$34,MATCH($P35,'Mène 2'!$D$5:$D$34,0),1),0)),0),IF(SUM(_xlfn.IFNA(INDEX('Mène 3'!$F$5:$F$34,MATCH($P35,'Mène 3'!$B$5:$B$34,0),1),0),_xlfn.IFNA(INDEX('Mène 3'!$G$5:$G$34,MATCH($P35,'Mène 3'!$D$5:$D$34,0),1),0))=13,SUM(_xlfn.IFNA(INDEX('Mène 3'!$F$5:$F$34,MATCH($P35,'Mène 3'!$B$5:$B$34,0),1),0),_xlfn.IFNA(INDEX('Mène 3'!$G$5:$G$34,MATCH($P35,'Mène 3'!$D$5:$D$34,0),1),0)),0),IF(SUM(_xlfn.IFNA(INDEX('Mène 4'!$F$5:$F$34,MATCH($P35,'Mène 4'!$B$5:$B$34,0),1),0),_xlfn.IFNA(INDEX('Mène 4'!$G$5:$G$34,MATCH($P35,'Mène 4'!$D$5:$D$34,0),1),0))=13,SUM(_xlfn.IFNA(INDEX('Mène 4'!$F$5:$F$34,MATCH($P35,'Mène 4'!$B$5:$B$34,0),1),0),_xlfn.IFNA(INDEX('Mène 4'!$G$5:$G$34,MATCH($P35,'Mène 4'!$D$5:$D$34,0),1),0)),0),) = 26,P35,"")</f>
        <v/>
      </c>
      <c r="Z35" s="28" t="str">
        <f aca="true">IF(AND(Équipe!$B36&lt;&gt;0,'Mène 5'!Y35&lt;&gt;""),RAND(),"")</f>
        <v/>
      </c>
      <c r="AA35" s="28" t="str">
        <f aca="true">IF( AND(Équipe!$B36&lt;&gt;0,$Y35&lt;&gt;""),RANK($Z35,$Z$2:INDIRECT("$Z$"&amp;0+COUNTA($P$2:$P$61)))+MAX($W$2:$W$61),"")</f>
        <v/>
      </c>
      <c r="AC35" s="28" t="str">
        <f aca="false">IF(SUM(IF(SUM(_xlfn.IFNA(INDEX('Mène 1'!$F$5:$F$34,MATCH($P35,'Mène 1'!$B$5:$B$34,0),1),0),_xlfn.IFNA(INDEX('Mène 1'!$G$5:$G$34,MATCH($P35,'Mène 1'!$D$5:$D$34,0),1),0))=13,SUM(_xlfn.IFNA(INDEX('Mène 1'!$F$5:$F$34,MATCH($P35,'Mène 1'!$B$5:$B$34,0),1),0),_xlfn.IFNA(INDEX('Mène 1'!$G$5:$G$34,MATCH($P35,'Mène 1'!$D$5:$D$34,0),1),0)),0),IF(SUM(_xlfn.IFNA(INDEX('Mène 2'!$F$5:$F$34,MATCH($P35,'Mène 2'!$B$5:$B$34,0),1),0),_xlfn.IFNA(INDEX('Mène 2'!$G$5:$G$34,MATCH($P35,'Mène 2'!$D$5:$D$34,0),1),0))=13,SUM(_xlfn.IFNA(INDEX('Mène 2'!$F$5:$F$34,MATCH($P35,'Mène 2'!$B$5:$B$34,0),1),0),_xlfn.IFNA(INDEX('Mène 2'!$G$5:$G$34,MATCH($P35,'Mène 2'!$D$5:$D$34,0),1),0)),0),IF(SUM(_xlfn.IFNA(INDEX('Mène 3'!$F$5:$F$34,MATCH($P35,'Mène 3'!$B$5:$B$34,0),1),0),_xlfn.IFNA(INDEX('Mène 3'!$G$5:$G$34,MATCH($P35,'Mène 3'!$D$5:$D$34,0),1),0))=13,SUM(_xlfn.IFNA(INDEX('Mène 3'!$F$5:$F$43,MATCH($P35,'Mène 3'!$B$5:$B$34,0),1),0),_xlfn.IFNA(INDEX('Mène 3'!$G$5:$G$34,MATCH($P35,'Mène 3'!$D$5:$D$34,0),1),0)),0),IF(SUM(_xlfn.IFNA(INDEX('Mène 4'!$F$5:$F$34,MATCH($P35,'Mène 4'!$B$5:$B$34,0),1),0),_xlfn.IFNA(INDEX('Mène 4'!$G$5:$G$34,MATCH($P35,'Mène 4'!$D$5:$D$34,0),1),0))=13,SUM(_xlfn.IFNA(INDEX('Mène 4'!$F$5:$F$34,MATCH($P35,'Mène 4'!$B$5:$B$34,0),1),0),_xlfn.IFNA(INDEX('Mène 4'!$G$5:$G$34,MATCH($P35,'Mène 4'!$D$5:$D$34,0),1),0)),0),) = 13,P35,"")</f>
        <v/>
      </c>
      <c r="AD35" s="28" t="str">
        <f aca="true">IF(AND(Équipe!$B36&lt;&gt;0,'Mène 5'!AC35&lt;&gt;""),RAND(),"")</f>
        <v/>
      </c>
      <c r="AE35" s="28" t="str">
        <f aca="true">IF( AND(Équipe!$B36&lt;&gt;0,$AC35&lt;&gt;""),RANK($AD35,$AD$2:INDIRECT("$AD$"&amp;0+COUNTA($P$2:$P$61)))+MAX($AA$2:$AA$61),"")</f>
        <v/>
      </c>
      <c r="AG35" s="28" t="str">
        <f aca="false">IF(SUM(IF(SUM(_xlfn.IFNA(INDEX('Mène 1'!$F$5:$F$34,MATCH($P35,'Mène 1'!$B$5:$B$34,0),1),0),_xlfn.IFNA(INDEX('Mène 1'!$G$5:$G$34,MATCH($P35,'Mène 1'!$D$5:$D$34,0),1),0))=13,SUM(_xlfn.IFNA(INDEX('Mène 1'!$F$5:$F$34,MATCH($P35,'Mène 1'!$B$5:$B$34,0),1),0),_xlfn.IFNA(INDEX('Mène 1'!$G$5:$G$34,MATCH($P35,'Mène 1'!$D$5:$D$34,0),1),0)),0),IF(SUM(_xlfn.IFNA(INDEX('Mène 2'!$F$5:$F$34,MATCH($P35,'Mène 2'!$B$5:$B$34,0),1),0),_xlfn.IFNA(INDEX('Mène 2'!$G$5:$G$34,MATCH($P35,'Mène 2'!$D$5:$D$34,0),1),0))=13,SUM(_xlfn.IFNA(INDEX('Mène 2'!$F$5:$F$34,MATCH($P35,'Mène 2'!$B$5:$B$34,0),1),0),_xlfn.IFNA(INDEX('Mène 2'!$G$5:$G$34,MATCH($P35,'Mène 2'!$D$5:$D$34,0),1),0)),0),IF(SUM(_xlfn.IFNA(INDEX('Mène 3'!$F$5:$F$33,MATCH($P35,'Mène 3'!$B$5:$B$34,0),1),0),_xlfn.IFNA(INDEX('Mène 3'!$G$5:$G$34,MATCH($P35,'Mène 3'!$D$5:$D$34,0),1),0))=13,SUM(_xlfn.IFNA(INDEX('Mène 3'!$F$5:$F$34,MATCH($P35,'Mène 3'!$B$5:$B$34,0),1),0),_xlfn.IFNA(INDEX('Mène 3'!$G$5:$G$34,MATCH($P35,'Mène 3'!$D$5:$D$34,0),1),0)),0),IF(SUM(_xlfn.IFNA(INDEX('Mène 4'!$F$5:$F$34,MATCH($P35,'Mène 4'!$B$5:$B$34,0),1),0),_xlfn.IFNA(INDEX('Mène 4'!$G$5:$G$34,MATCH($P35,'Mène 4'!$D$5:$D$34,0),1),0))=13,SUM(_xlfn.IFNA(INDEX('Mène 4'!$F$5:$F$34,MATCH($P35,'Mène 4'!$B$5:$B$34,0),1),0),_xlfn.IFNA(INDEX('Mène 4'!$G$5:$G$34,MATCH($P35,'Mène 4'!$D$5:$D$34,0),1),0)),0),) = 0,P35,"")</f>
        <v/>
      </c>
      <c r="AH35" s="28" t="str">
        <f aca="true">IF(AND(Équipe!$B36&lt;&gt;0,'Mène 5'!AG35&lt;&gt;""),RAND(),"")</f>
        <v/>
      </c>
      <c r="AI35" s="28" t="str">
        <f aca="true">IF( AND(Équipe!$B36&lt;&gt;0,$AG35&lt;&gt;""),RANK($AH35,$AH$2:INDIRECT("$AH$"&amp;0+COUNTA($P$2:$P$61)))+MAX($AE$2:$AE$61),"")</f>
        <v/>
      </c>
    </row>
    <row r="36" customFormat="false" ht="12.8" hidden="false" customHeight="false" outlineLevel="0" collapsed="false">
      <c r="P36" s="28" t="str">
        <f aca="false">IF(Équipe!$B37&lt;&gt;0,Équipe!$A37,"")</f>
        <v/>
      </c>
      <c r="Q36" s="28" t="str">
        <f aca="false">IF(AND(SUM(_xlfn.IFNA(INDEX('Mène 1'!$F$5:$F$34,MATCH($P36,'Mène 1'!$B$5:$B$34,0),1),0) , _xlfn.IFNA(INDEX('Mène 1'!$G$5:$G$34,MATCH($P36,'Mène 1'!$D$5:$D$34,0),1),0))=13,SUM(_xlfn.IFNA(INDEX('Mène 2'!$F$5:$F$34,MATCH($P36,'Mène 2'!$B$5:$B$34,0),1),0) , _xlfn.IFNA(INDEX('Mène 2'!$G$5:$G$34,MATCH($P36,'Mène 2'!$D$5:$D$34,0),1),0))=13, SUM(_xlfn.IFNA(INDEX('Mène 3'!$F$5:$F$34,MATCH($P36,'Mène 3'!$B$5:$B$34,0),1),0) , _xlfn.IFNA(INDEX('Mène 3'!$G$5:$G$34,MATCH($P36,'Mène 3'!$D$5:$D$34,0),1),0))=13, SUM(_xlfn.IFNA(INDEX('Mène 4'!$F$5:$F$34,MATCH($P36,'Mène 4'!$B$5:$B$34,0),1),0) , _xlfn.IFNA(INDEX('Mène 4'!$G$5:$G$34,MATCH($P36,'Mène 4'!$D$5:$D$34,0),1),0))=13),$P36,"")</f>
        <v/>
      </c>
      <c r="R36" s="28" t="str">
        <f aca="true">IF(AND(Équipe!$B37&lt;&gt;0,'Mène 5'!Q36&lt;&gt;""),RAND(),"")</f>
        <v/>
      </c>
      <c r="S36" s="28" t="str">
        <f aca="true">IF(AND(Équipe!$B37&lt;&gt;0,$Q36&lt;&gt;""),RANK($R36,$R$2:INDIRECT("$R$"&amp;0+COUNTA($P$2:$P$61))),"")</f>
        <v/>
      </c>
      <c r="U36" s="28" t="str">
        <f aca="false">IF(SUM(IF(SUM(_xlfn.IFNA(INDEX('Mène 1'!$F$5:$F$34,MATCH($P36,'Mène 1'!$B$5:$B$34,0),1),0),_xlfn.IFNA(INDEX('Mène 1'!$G$5:$G$34,MATCH($P36,'Mène 1'!$D$5:$D$34,0),1),0))=13,SUM(_xlfn.IFNA(INDEX('Mène 1'!$F$5:$F$34,MATCH($P36,'Mène 1'!$B$5:$B$34,0),1),0),_xlfn.IFNA(INDEX('Mène 1'!$G$5:$G$34,MATCH($P36,'Mène 1'!$D$5:$D$34,0),1),0)),0),IF(SUM(_xlfn.IFNA(INDEX('Mène 2'!$F$5:$F$34,MATCH($P36,'Mène 2'!$B$5:$B$34,0),1),0),_xlfn.IFNA(INDEX('Mène 2'!$G$5:$G$34,MATCH($P36,'Mène 2'!$D$5:$D$34,0),1),0))=13,SUM(_xlfn.IFNA(INDEX('Mène 2'!$F$5:$F$34,MATCH($P36,'Mène 2'!$B$5:$B$34,0),1),0),_xlfn.IFNA(INDEX('Mène 2'!$G$5:$G$34,MATCH($P36,'Mène 2'!$D$5:$D$34,0),1),0)),0),IF(SUM(_xlfn.IFNA(INDEX('Mène 3'!$F$5:$F$34,MATCH($P36,'Mène 3'!$B$5:$B$34,0),1),0),_xlfn.IFNA(INDEX('Mène 3'!$G$5:$G$34,MATCH($P36,'Mène 3'!$D$5:$D$34,0),1),0))=13,SUM(_xlfn.IFNA(INDEX('Mène 3'!$F$5:$F$34,MATCH($P36,'Mène 3'!$B$5:$B$34,0),1),0),_xlfn.IFNA(INDEX('Mène 3'!$G$5:$G$34,MATCH($P36,'Mène 3'!$D$5:$D$34,0),1),0)),0),IF(SUM(_xlfn.IFNA(INDEX('Mène 4'!$F$5:$F$34,MATCH($P36,'Mène 4'!$B$5:$B$34,0),1),0),_xlfn.IFNA(INDEX('Mène 4'!$G$5:$G$34,MATCH($P36,'Mène 4'!$D$5:$D$34,0),1),0))=13,SUM(_xlfn.IFNA(INDEX('Mène 4'!$F$5:$F$34,MATCH($P36,'Mène 4'!$B$5:$B$34,0),1),0),_xlfn.IFNA(INDEX('Mène 4'!$G$5:$G$34,MATCH($P36,'Mène 4'!$D$5:$D$34,0),1),0)),0),) = 39,P36,"")</f>
        <v/>
      </c>
      <c r="V36" s="28" t="str">
        <f aca="true">IF(AND(Équipe!$B37&lt;&gt;0,'Mène 5'!U36&lt;&gt;""),RAND(),"")</f>
        <v/>
      </c>
      <c r="W36" s="28" t="str">
        <f aca="true">IF( AND(Équipe!$B37&lt;&gt;0,$U36&lt;&gt;""),RANK($V36,$V$2:INDIRECT("$V$"&amp;0+COUNTA($P$2:$P$61)))+MAX($S$2:$S$61),"")</f>
        <v/>
      </c>
      <c r="Y36" s="28" t="str">
        <f aca="false">IF(SUM(IF(SUM(_xlfn.IFNA(INDEX('Mène 1'!$F$5:$F$34,MATCH($P36,'Mène 1'!$B$5:$B$34,0),1),0),_xlfn.IFNA(INDEX('Mène 1'!$G$5:$G$34,MATCH($P36,'Mène 1'!$D$5:$D$34,0),1),0))=13,SUM(_xlfn.IFNA(INDEX('Mène 1'!$F$5:$F$34,MATCH($P36,'Mène 1'!$B$5:$B$34,0),1),0),_xlfn.IFNA(INDEX('Mène 1'!$G$5:$G$34,MATCH($P36,'Mène 1'!$D$5:$D$34,0),1),0)),0),IF(SUM(_xlfn.IFNA(INDEX('Mène 2'!$F$5:$F$34,MATCH($P36,'Mène 2'!$B$5:$B$34,0),1),0),_xlfn.IFNA(INDEX('Mène 2'!$G$5:$G$34,MATCH($P36,'Mène 2'!$D$5:$D$34,0),1),0))=13,SUM(_xlfn.IFNA(INDEX('Mène 2'!$F$5:$F$34,MATCH($P36,'Mène 2'!$B$5:$B$34,0),1),0),_xlfn.IFNA(INDEX('Mène 2'!$G$5:$G$34,MATCH($P36,'Mène 2'!$D$5:$D$34,0),1),0)),0),IF(SUM(_xlfn.IFNA(INDEX('Mène 3'!$F$5:$F$34,MATCH($P36,'Mène 3'!$B$5:$B$34,0),1),0),_xlfn.IFNA(INDEX('Mène 3'!$G$5:$G$34,MATCH($P36,'Mène 3'!$D$5:$D$34,0),1),0))=13,SUM(_xlfn.IFNA(INDEX('Mène 3'!$F$5:$F$34,MATCH($P36,'Mène 3'!$B$5:$B$34,0),1),0),_xlfn.IFNA(INDEX('Mène 3'!$G$5:$G$34,MATCH($P36,'Mène 3'!$D$5:$D$34,0),1),0)),0),IF(SUM(_xlfn.IFNA(INDEX('Mène 4'!$F$5:$F$34,MATCH($P36,'Mène 4'!$B$5:$B$34,0),1),0),_xlfn.IFNA(INDEX('Mène 4'!$G$5:$G$34,MATCH($P36,'Mène 4'!$D$5:$D$34,0),1),0))=13,SUM(_xlfn.IFNA(INDEX('Mène 4'!$F$5:$F$34,MATCH($P36,'Mène 4'!$B$5:$B$34,0),1),0),_xlfn.IFNA(INDEX('Mène 4'!$G$5:$G$34,MATCH($P36,'Mène 4'!$D$5:$D$34,0),1),0)),0),) = 26,P36,"")</f>
        <v/>
      </c>
      <c r="Z36" s="28" t="str">
        <f aca="true">IF(AND(Équipe!$B37&lt;&gt;0,'Mène 5'!Y36&lt;&gt;""),RAND(),"")</f>
        <v/>
      </c>
      <c r="AA36" s="28" t="str">
        <f aca="true">IF( AND(Équipe!$B37&lt;&gt;0,$Y36&lt;&gt;""),RANK($Z36,$Z$2:INDIRECT("$Z$"&amp;0+COUNTA($P$2:$P$61)))+MAX($W$2:$W$61),"")</f>
        <v/>
      </c>
      <c r="AC36" s="28" t="str">
        <f aca="false">IF(SUM(IF(SUM(_xlfn.IFNA(INDEX('Mène 1'!$F$5:$F$34,MATCH($P36,'Mène 1'!$B$5:$B$34,0),1),0),_xlfn.IFNA(INDEX('Mène 1'!$G$5:$G$34,MATCH($P36,'Mène 1'!$D$5:$D$34,0),1),0))=13,SUM(_xlfn.IFNA(INDEX('Mène 1'!$F$5:$F$34,MATCH($P36,'Mène 1'!$B$5:$B$34,0),1),0),_xlfn.IFNA(INDEX('Mène 1'!$G$5:$G$34,MATCH($P36,'Mène 1'!$D$5:$D$34,0),1),0)),0),IF(SUM(_xlfn.IFNA(INDEX('Mène 2'!$F$5:$F$34,MATCH($P36,'Mène 2'!$B$5:$B$34,0),1),0),_xlfn.IFNA(INDEX('Mène 2'!$G$5:$G$34,MATCH($P36,'Mène 2'!$D$5:$D$34,0),1),0))=13,SUM(_xlfn.IFNA(INDEX('Mène 2'!$F$5:$F$34,MATCH($P36,'Mène 2'!$B$5:$B$34,0),1),0),_xlfn.IFNA(INDEX('Mène 2'!$G$5:$G$34,MATCH($P36,'Mène 2'!$D$5:$D$34,0),1),0)),0),IF(SUM(_xlfn.IFNA(INDEX('Mène 3'!$F$5:$F$34,MATCH($P36,'Mène 3'!$B$5:$B$34,0),1),0),_xlfn.IFNA(INDEX('Mène 3'!$G$5:$G$34,MATCH($P36,'Mène 3'!$D$5:$D$34,0),1),0))=13,SUM(_xlfn.IFNA(INDEX('Mène 3'!$F$5:$F$43,MATCH($P36,'Mène 3'!$B$5:$B$34,0),1),0),_xlfn.IFNA(INDEX('Mène 3'!$G$5:$G$34,MATCH($P36,'Mène 3'!$D$5:$D$34,0),1),0)),0),IF(SUM(_xlfn.IFNA(INDEX('Mène 4'!$F$5:$F$34,MATCH($P36,'Mène 4'!$B$5:$B$34,0),1),0),_xlfn.IFNA(INDEX('Mène 4'!$G$5:$G$34,MATCH($P36,'Mène 4'!$D$5:$D$34,0),1),0))=13,SUM(_xlfn.IFNA(INDEX('Mène 4'!$F$5:$F$34,MATCH($P36,'Mène 4'!$B$5:$B$34,0),1),0),_xlfn.IFNA(INDEX('Mène 4'!$G$5:$G$34,MATCH($P36,'Mène 4'!$D$5:$D$34,0),1),0)),0),) = 13,P36,"")</f>
        <v/>
      </c>
      <c r="AD36" s="28" t="str">
        <f aca="true">IF(AND(Équipe!$B37&lt;&gt;0,'Mène 5'!AC36&lt;&gt;""),RAND(),"")</f>
        <v/>
      </c>
      <c r="AE36" s="28" t="str">
        <f aca="true">IF( AND(Équipe!$B37&lt;&gt;0,$AC36&lt;&gt;""),RANK($AD36,$AD$2:INDIRECT("$AD$"&amp;0+COUNTA($P$2:$P$61)))+MAX($AA$2:$AA$61),"")</f>
        <v/>
      </c>
      <c r="AG36" s="28" t="str">
        <f aca="false">IF(SUM(IF(SUM(_xlfn.IFNA(INDEX('Mène 1'!$F$5:$F$34,MATCH($P36,'Mène 1'!$B$5:$B$34,0),1),0),_xlfn.IFNA(INDEX('Mène 1'!$G$5:$G$34,MATCH($P36,'Mène 1'!$D$5:$D$34,0),1),0))=13,SUM(_xlfn.IFNA(INDEX('Mène 1'!$F$5:$F$34,MATCH($P36,'Mène 1'!$B$5:$B$34,0),1),0),_xlfn.IFNA(INDEX('Mène 1'!$G$5:$G$34,MATCH($P36,'Mène 1'!$D$5:$D$34,0),1),0)),0),IF(SUM(_xlfn.IFNA(INDEX('Mène 2'!$F$5:$F$34,MATCH($P36,'Mène 2'!$B$5:$B$34,0),1),0),_xlfn.IFNA(INDEX('Mène 2'!$G$5:$G$34,MATCH($P36,'Mène 2'!$D$5:$D$34,0),1),0))=13,SUM(_xlfn.IFNA(INDEX('Mène 2'!$F$5:$F$34,MATCH($P36,'Mène 2'!$B$5:$B$34,0),1),0),_xlfn.IFNA(INDEX('Mène 2'!$G$5:$G$34,MATCH($P36,'Mène 2'!$D$5:$D$34,0),1),0)),0),IF(SUM(_xlfn.IFNA(INDEX('Mène 3'!$F$5:$F$33,MATCH($P36,'Mène 3'!$B$5:$B$34,0),1),0),_xlfn.IFNA(INDEX('Mène 3'!$G$5:$G$34,MATCH($P36,'Mène 3'!$D$5:$D$34,0),1),0))=13,SUM(_xlfn.IFNA(INDEX('Mène 3'!$F$5:$F$34,MATCH($P36,'Mène 3'!$B$5:$B$34,0),1),0),_xlfn.IFNA(INDEX('Mène 3'!$G$5:$G$34,MATCH($P36,'Mène 3'!$D$5:$D$34,0),1),0)),0),IF(SUM(_xlfn.IFNA(INDEX('Mène 4'!$F$5:$F$34,MATCH($P36,'Mène 4'!$B$5:$B$34,0),1),0),_xlfn.IFNA(INDEX('Mène 4'!$G$5:$G$34,MATCH($P36,'Mène 4'!$D$5:$D$34,0),1),0))=13,SUM(_xlfn.IFNA(INDEX('Mène 4'!$F$5:$F$34,MATCH($P36,'Mène 4'!$B$5:$B$34,0),1),0),_xlfn.IFNA(INDEX('Mène 4'!$G$5:$G$34,MATCH($P36,'Mène 4'!$D$5:$D$34,0),1),0)),0),) = 0,P36,"")</f>
        <v/>
      </c>
      <c r="AH36" s="28" t="str">
        <f aca="true">IF(AND(Équipe!$B37&lt;&gt;0,'Mène 5'!AG36&lt;&gt;""),RAND(),"")</f>
        <v/>
      </c>
      <c r="AI36" s="28" t="str">
        <f aca="true">IF( AND(Équipe!$B37&lt;&gt;0,$AG36&lt;&gt;""),RANK($AH36,$AH$2:INDIRECT("$AH$"&amp;0+COUNTA($P$2:$P$61)))+MAX($AE$2:$AE$61),"")</f>
        <v/>
      </c>
    </row>
    <row r="37" customFormat="false" ht="12.8" hidden="false" customHeight="false" outlineLevel="0" collapsed="false">
      <c r="P37" s="28" t="str">
        <f aca="false">IF(Équipe!$B38&lt;&gt;0,Équipe!$A38,"")</f>
        <v/>
      </c>
      <c r="Q37" s="28" t="str">
        <f aca="false">IF(AND(SUM(_xlfn.IFNA(INDEX('Mène 1'!$F$5:$F$34,MATCH($P37,'Mène 1'!$B$5:$B$34,0),1),0) , _xlfn.IFNA(INDEX('Mène 1'!$G$5:$G$34,MATCH($P37,'Mène 1'!$D$5:$D$34,0),1),0))=13,SUM(_xlfn.IFNA(INDEX('Mène 2'!$F$5:$F$34,MATCH($P37,'Mène 2'!$B$5:$B$34,0),1),0) , _xlfn.IFNA(INDEX('Mène 2'!$G$5:$G$34,MATCH($P37,'Mène 2'!$D$5:$D$34,0),1),0))=13, SUM(_xlfn.IFNA(INDEX('Mène 3'!$F$5:$F$34,MATCH($P37,'Mène 3'!$B$5:$B$34,0),1),0) , _xlfn.IFNA(INDEX('Mène 3'!$G$5:$G$34,MATCH($P37,'Mène 3'!$D$5:$D$34,0),1),0))=13, SUM(_xlfn.IFNA(INDEX('Mène 4'!$F$5:$F$34,MATCH($P37,'Mène 4'!$B$5:$B$34,0),1),0) , _xlfn.IFNA(INDEX('Mène 4'!$G$5:$G$34,MATCH($P37,'Mène 4'!$D$5:$D$34,0),1),0))=13),$P37,"")</f>
        <v/>
      </c>
      <c r="R37" s="28" t="str">
        <f aca="true">IF(AND(Équipe!$B38&lt;&gt;0,'Mène 5'!Q37&lt;&gt;""),RAND(),"")</f>
        <v/>
      </c>
      <c r="S37" s="28" t="str">
        <f aca="true">IF(AND(Équipe!$B38&lt;&gt;0,$Q37&lt;&gt;""),RANK($R37,$R$2:INDIRECT("$R$"&amp;0+COUNTA($P$2:$P$61))),"")</f>
        <v/>
      </c>
      <c r="U37" s="28" t="str">
        <f aca="false">IF(SUM(IF(SUM(_xlfn.IFNA(INDEX('Mène 1'!$F$5:$F$34,MATCH($P37,'Mène 1'!$B$5:$B$34,0),1),0),_xlfn.IFNA(INDEX('Mène 1'!$G$5:$G$34,MATCH($P37,'Mène 1'!$D$5:$D$34,0),1),0))=13,SUM(_xlfn.IFNA(INDEX('Mène 1'!$F$5:$F$34,MATCH($P37,'Mène 1'!$B$5:$B$34,0),1),0),_xlfn.IFNA(INDEX('Mène 1'!$G$5:$G$34,MATCH($P37,'Mène 1'!$D$5:$D$34,0),1),0)),0),IF(SUM(_xlfn.IFNA(INDEX('Mène 2'!$F$5:$F$34,MATCH($P37,'Mène 2'!$B$5:$B$34,0),1),0),_xlfn.IFNA(INDEX('Mène 2'!$G$5:$G$34,MATCH($P37,'Mène 2'!$D$5:$D$34,0),1),0))=13,SUM(_xlfn.IFNA(INDEX('Mène 2'!$F$5:$F$34,MATCH($P37,'Mène 2'!$B$5:$B$34,0),1),0),_xlfn.IFNA(INDEX('Mène 2'!$G$5:$G$34,MATCH($P37,'Mène 2'!$D$5:$D$34,0),1),0)),0),IF(SUM(_xlfn.IFNA(INDEX('Mène 3'!$F$5:$F$34,MATCH($P37,'Mène 3'!$B$5:$B$34,0),1),0),_xlfn.IFNA(INDEX('Mène 3'!$G$5:$G$34,MATCH($P37,'Mène 3'!$D$5:$D$34,0),1),0))=13,SUM(_xlfn.IFNA(INDEX('Mène 3'!$F$5:$F$34,MATCH($P37,'Mène 3'!$B$5:$B$34,0),1),0),_xlfn.IFNA(INDEX('Mène 3'!$G$5:$G$34,MATCH($P37,'Mène 3'!$D$5:$D$34,0),1),0)),0),IF(SUM(_xlfn.IFNA(INDEX('Mène 4'!$F$5:$F$34,MATCH($P37,'Mène 4'!$B$5:$B$34,0),1),0),_xlfn.IFNA(INDEX('Mène 4'!$G$5:$G$34,MATCH($P37,'Mène 4'!$D$5:$D$34,0),1),0))=13,SUM(_xlfn.IFNA(INDEX('Mène 4'!$F$5:$F$34,MATCH($P37,'Mène 4'!$B$5:$B$34,0),1),0),_xlfn.IFNA(INDEX('Mène 4'!$G$5:$G$34,MATCH($P37,'Mène 4'!$D$5:$D$34,0),1),0)),0),) = 39,P37,"")</f>
        <v/>
      </c>
      <c r="V37" s="28" t="str">
        <f aca="true">IF(AND(Équipe!$B38&lt;&gt;0,'Mène 5'!U37&lt;&gt;""),RAND(),"")</f>
        <v/>
      </c>
      <c r="W37" s="28" t="str">
        <f aca="true">IF( AND(Équipe!$B38&lt;&gt;0,$U37&lt;&gt;""),RANK($V37,$V$2:INDIRECT("$V$"&amp;0+COUNTA($P$2:$P$61)))+MAX($S$2:$S$61),"")</f>
        <v/>
      </c>
      <c r="Y37" s="28" t="str">
        <f aca="false">IF(SUM(IF(SUM(_xlfn.IFNA(INDEX('Mène 1'!$F$5:$F$34,MATCH($P37,'Mène 1'!$B$5:$B$34,0),1),0),_xlfn.IFNA(INDEX('Mène 1'!$G$5:$G$34,MATCH($P37,'Mène 1'!$D$5:$D$34,0),1),0))=13,SUM(_xlfn.IFNA(INDEX('Mène 1'!$F$5:$F$34,MATCH($P37,'Mène 1'!$B$5:$B$34,0),1),0),_xlfn.IFNA(INDEX('Mène 1'!$G$5:$G$34,MATCH($P37,'Mène 1'!$D$5:$D$34,0),1),0)),0),IF(SUM(_xlfn.IFNA(INDEX('Mène 2'!$F$5:$F$34,MATCH($P37,'Mène 2'!$B$5:$B$34,0),1),0),_xlfn.IFNA(INDEX('Mène 2'!$G$5:$G$34,MATCH($P37,'Mène 2'!$D$5:$D$34,0),1),0))=13,SUM(_xlfn.IFNA(INDEX('Mène 2'!$F$5:$F$34,MATCH($P37,'Mène 2'!$B$5:$B$34,0),1),0),_xlfn.IFNA(INDEX('Mène 2'!$G$5:$G$34,MATCH($P37,'Mène 2'!$D$5:$D$34,0),1),0)),0),IF(SUM(_xlfn.IFNA(INDEX('Mène 3'!$F$5:$F$34,MATCH($P37,'Mène 3'!$B$5:$B$34,0),1),0),_xlfn.IFNA(INDEX('Mène 3'!$G$5:$G$34,MATCH($P37,'Mène 3'!$D$5:$D$34,0),1),0))=13,SUM(_xlfn.IFNA(INDEX('Mène 3'!$F$5:$F$34,MATCH($P37,'Mène 3'!$B$5:$B$34,0),1),0),_xlfn.IFNA(INDEX('Mène 3'!$G$5:$G$34,MATCH($P37,'Mène 3'!$D$5:$D$34,0),1),0)),0),IF(SUM(_xlfn.IFNA(INDEX('Mène 4'!$F$5:$F$34,MATCH($P37,'Mène 4'!$B$5:$B$34,0),1),0),_xlfn.IFNA(INDEX('Mène 4'!$G$5:$G$34,MATCH($P37,'Mène 4'!$D$5:$D$34,0),1),0))=13,SUM(_xlfn.IFNA(INDEX('Mène 4'!$F$5:$F$34,MATCH($P37,'Mène 4'!$B$5:$B$34,0),1),0),_xlfn.IFNA(INDEX('Mène 4'!$G$5:$G$34,MATCH($P37,'Mène 4'!$D$5:$D$34,0),1),0)),0),) = 26,P37,"")</f>
        <v/>
      </c>
      <c r="Z37" s="28" t="str">
        <f aca="true">IF(AND(Équipe!$B38&lt;&gt;0,'Mène 5'!Y37&lt;&gt;""),RAND(),"")</f>
        <v/>
      </c>
      <c r="AA37" s="28" t="str">
        <f aca="true">IF( AND(Équipe!$B38&lt;&gt;0,$Y37&lt;&gt;""),RANK($Z37,$Z$2:INDIRECT("$Z$"&amp;0+COUNTA($P$2:$P$61)))+MAX($W$2:$W$61),"")</f>
        <v/>
      </c>
      <c r="AC37" s="28" t="str">
        <f aca="false">IF(SUM(IF(SUM(_xlfn.IFNA(INDEX('Mène 1'!$F$5:$F$34,MATCH($P37,'Mène 1'!$B$5:$B$34,0),1),0),_xlfn.IFNA(INDEX('Mène 1'!$G$5:$G$34,MATCH($P37,'Mène 1'!$D$5:$D$34,0),1),0))=13,SUM(_xlfn.IFNA(INDEX('Mène 1'!$F$5:$F$34,MATCH($P37,'Mène 1'!$B$5:$B$34,0),1),0),_xlfn.IFNA(INDEX('Mène 1'!$G$5:$G$34,MATCH($P37,'Mène 1'!$D$5:$D$34,0),1),0)),0),IF(SUM(_xlfn.IFNA(INDEX('Mène 2'!$F$5:$F$34,MATCH($P37,'Mène 2'!$B$5:$B$34,0),1),0),_xlfn.IFNA(INDEX('Mène 2'!$G$5:$G$34,MATCH($P37,'Mène 2'!$D$5:$D$34,0),1),0))=13,SUM(_xlfn.IFNA(INDEX('Mène 2'!$F$5:$F$34,MATCH($P37,'Mène 2'!$B$5:$B$34,0),1),0),_xlfn.IFNA(INDEX('Mène 2'!$G$5:$G$34,MATCH($P37,'Mène 2'!$D$5:$D$34,0),1),0)),0),IF(SUM(_xlfn.IFNA(INDEX('Mène 3'!$F$5:$F$34,MATCH($P37,'Mène 3'!$B$5:$B$34,0),1),0),_xlfn.IFNA(INDEX('Mène 3'!$G$5:$G$34,MATCH($P37,'Mène 3'!$D$5:$D$34,0),1),0))=13,SUM(_xlfn.IFNA(INDEX('Mène 3'!$F$5:$F$43,MATCH($P37,'Mène 3'!$B$5:$B$34,0),1),0),_xlfn.IFNA(INDEX('Mène 3'!$G$5:$G$34,MATCH($P37,'Mène 3'!$D$5:$D$34,0),1),0)),0),IF(SUM(_xlfn.IFNA(INDEX('Mène 4'!$F$5:$F$34,MATCH($P37,'Mène 4'!$B$5:$B$34,0),1),0),_xlfn.IFNA(INDEX('Mène 4'!$G$5:$G$34,MATCH($P37,'Mène 4'!$D$5:$D$34,0),1),0))=13,SUM(_xlfn.IFNA(INDEX('Mène 4'!$F$5:$F$34,MATCH($P37,'Mène 4'!$B$5:$B$34,0),1),0),_xlfn.IFNA(INDEX('Mène 4'!$G$5:$G$34,MATCH($P37,'Mène 4'!$D$5:$D$34,0),1),0)),0),) = 13,P37,"")</f>
        <v/>
      </c>
      <c r="AD37" s="28" t="str">
        <f aca="true">IF(AND(Équipe!$B38&lt;&gt;0,'Mène 5'!AC37&lt;&gt;""),RAND(),"")</f>
        <v/>
      </c>
      <c r="AE37" s="28" t="str">
        <f aca="true">IF( AND(Équipe!$B38&lt;&gt;0,$AC37&lt;&gt;""),RANK($AD37,$AD$2:INDIRECT("$AD$"&amp;0+COUNTA($P$2:$P$61)))+MAX($AA$2:$AA$61),"")</f>
        <v/>
      </c>
      <c r="AG37" s="28" t="str">
        <f aca="false">IF(SUM(IF(SUM(_xlfn.IFNA(INDEX('Mène 1'!$F$5:$F$34,MATCH($P37,'Mène 1'!$B$5:$B$34,0),1),0),_xlfn.IFNA(INDEX('Mène 1'!$G$5:$G$34,MATCH($P37,'Mène 1'!$D$5:$D$34,0),1),0))=13,SUM(_xlfn.IFNA(INDEX('Mène 1'!$F$5:$F$34,MATCH($P37,'Mène 1'!$B$5:$B$34,0),1),0),_xlfn.IFNA(INDEX('Mène 1'!$G$5:$G$34,MATCH($P37,'Mène 1'!$D$5:$D$34,0),1),0)),0),IF(SUM(_xlfn.IFNA(INDEX('Mène 2'!$F$5:$F$34,MATCH($P37,'Mène 2'!$B$5:$B$34,0),1),0),_xlfn.IFNA(INDEX('Mène 2'!$G$5:$G$34,MATCH($P37,'Mène 2'!$D$5:$D$34,0),1),0))=13,SUM(_xlfn.IFNA(INDEX('Mène 2'!$F$5:$F$34,MATCH($P37,'Mène 2'!$B$5:$B$34,0),1),0),_xlfn.IFNA(INDEX('Mène 2'!$G$5:$G$34,MATCH($P37,'Mène 2'!$D$5:$D$34,0),1),0)),0),IF(SUM(_xlfn.IFNA(INDEX('Mène 3'!$F$5:$F$33,MATCH($P37,'Mène 3'!$B$5:$B$34,0),1),0),_xlfn.IFNA(INDEX('Mène 3'!$G$5:$G$34,MATCH($P37,'Mène 3'!$D$5:$D$34,0),1),0))=13,SUM(_xlfn.IFNA(INDEX('Mène 3'!$F$5:$F$34,MATCH($P37,'Mène 3'!$B$5:$B$34,0),1),0),_xlfn.IFNA(INDEX('Mène 3'!$G$5:$G$34,MATCH($P37,'Mène 3'!$D$5:$D$34,0),1),0)),0),IF(SUM(_xlfn.IFNA(INDEX('Mène 4'!$F$5:$F$34,MATCH($P37,'Mène 4'!$B$5:$B$34,0),1),0),_xlfn.IFNA(INDEX('Mène 4'!$G$5:$G$34,MATCH($P37,'Mène 4'!$D$5:$D$34,0),1),0))=13,SUM(_xlfn.IFNA(INDEX('Mène 4'!$F$5:$F$34,MATCH($P37,'Mène 4'!$B$5:$B$34,0),1),0),_xlfn.IFNA(INDEX('Mène 4'!$G$5:$G$34,MATCH($P37,'Mène 4'!$D$5:$D$34,0),1),0)),0),) = 0,P37,"")</f>
        <v/>
      </c>
      <c r="AH37" s="28" t="str">
        <f aca="true">IF(AND(Équipe!$B38&lt;&gt;0,'Mène 5'!AG37&lt;&gt;""),RAND(),"")</f>
        <v/>
      </c>
      <c r="AI37" s="28" t="str">
        <f aca="true">IF( AND(Équipe!$B38&lt;&gt;0,$AG37&lt;&gt;""),RANK($AH37,$AH$2:INDIRECT("$AH$"&amp;0+COUNTA($P$2:$P$61)))+MAX($AE$2:$AE$61),"")</f>
        <v/>
      </c>
    </row>
    <row r="38" customFormat="false" ht="12.8" hidden="false" customHeight="false" outlineLevel="0" collapsed="false">
      <c r="P38" s="28" t="str">
        <f aca="false">IF(Équipe!$B39&lt;&gt;0,Équipe!$A39,"")</f>
        <v/>
      </c>
      <c r="Q38" s="28" t="str">
        <f aca="false">IF(AND(SUM(_xlfn.IFNA(INDEX('Mène 1'!$F$5:$F$34,MATCH($P38,'Mène 1'!$B$5:$B$34,0),1),0) , _xlfn.IFNA(INDEX('Mène 1'!$G$5:$G$34,MATCH($P38,'Mène 1'!$D$5:$D$34,0),1),0))=13,SUM(_xlfn.IFNA(INDEX('Mène 2'!$F$5:$F$34,MATCH($P38,'Mène 2'!$B$5:$B$34,0),1),0) , _xlfn.IFNA(INDEX('Mène 2'!$G$5:$G$34,MATCH($P38,'Mène 2'!$D$5:$D$34,0),1),0))=13, SUM(_xlfn.IFNA(INDEX('Mène 3'!$F$5:$F$34,MATCH($P38,'Mène 3'!$B$5:$B$34,0),1),0) , _xlfn.IFNA(INDEX('Mène 3'!$G$5:$G$34,MATCH($P38,'Mène 3'!$D$5:$D$34,0),1),0))=13, SUM(_xlfn.IFNA(INDEX('Mène 4'!$F$5:$F$34,MATCH($P38,'Mène 4'!$B$5:$B$34,0),1),0) , _xlfn.IFNA(INDEX('Mène 4'!$G$5:$G$34,MATCH($P38,'Mène 4'!$D$5:$D$34,0),1),0))=13),$P38,"")</f>
        <v/>
      </c>
      <c r="R38" s="28" t="str">
        <f aca="true">IF(AND(Équipe!$B39&lt;&gt;0,'Mène 5'!Q38&lt;&gt;""),RAND(),"")</f>
        <v/>
      </c>
      <c r="S38" s="28" t="str">
        <f aca="true">IF(AND(Équipe!$B39&lt;&gt;0,$Q38&lt;&gt;""),RANK($R38,$R$2:INDIRECT("$R$"&amp;0+COUNTA($P$2:$P$61))),"")</f>
        <v/>
      </c>
      <c r="U38" s="28" t="str">
        <f aca="false">IF(SUM(IF(SUM(_xlfn.IFNA(INDEX('Mène 1'!$F$5:$F$34,MATCH($P38,'Mène 1'!$B$5:$B$34,0),1),0),_xlfn.IFNA(INDEX('Mène 1'!$G$5:$G$34,MATCH($P38,'Mène 1'!$D$5:$D$34,0),1),0))=13,SUM(_xlfn.IFNA(INDEX('Mène 1'!$F$5:$F$34,MATCH($P38,'Mène 1'!$B$5:$B$34,0),1),0),_xlfn.IFNA(INDEX('Mène 1'!$G$5:$G$34,MATCH($P38,'Mène 1'!$D$5:$D$34,0),1),0)),0),IF(SUM(_xlfn.IFNA(INDEX('Mène 2'!$F$5:$F$34,MATCH($P38,'Mène 2'!$B$5:$B$34,0),1),0),_xlfn.IFNA(INDEX('Mène 2'!$G$5:$G$34,MATCH($P38,'Mène 2'!$D$5:$D$34,0),1),0))=13,SUM(_xlfn.IFNA(INDEX('Mène 2'!$F$5:$F$34,MATCH($P38,'Mène 2'!$B$5:$B$34,0),1),0),_xlfn.IFNA(INDEX('Mène 2'!$G$5:$G$34,MATCH($P38,'Mène 2'!$D$5:$D$34,0),1),0)),0),IF(SUM(_xlfn.IFNA(INDEX('Mène 3'!$F$5:$F$34,MATCH($P38,'Mène 3'!$B$5:$B$34,0),1),0),_xlfn.IFNA(INDEX('Mène 3'!$G$5:$G$34,MATCH($P38,'Mène 3'!$D$5:$D$34,0),1),0))=13,SUM(_xlfn.IFNA(INDEX('Mène 3'!$F$5:$F$34,MATCH($P38,'Mène 3'!$B$5:$B$34,0),1),0),_xlfn.IFNA(INDEX('Mène 3'!$G$5:$G$34,MATCH($P38,'Mène 3'!$D$5:$D$34,0),1),0)),0),IF(SUM(_xlfn.IFNA(INDEX('Mène 4'!$F$5:$F$34,MATCH($P38,'Mène 4'!$B$5:$B$34,0),1),0),_xlfn.IFNA(INDEX('Mène 4'!$G$5:$G$34,MATCH($P38,'Mène 4'!$D$5:$D$34,0),1),0))=13,SUM(_xlfn.IFNA(INDEX('Mène 4'!$F$5:$F$34,MATCH($P38,'Mène 4'!$B$5:$B$34,0),1),0),_xlfn.IFNA(INDEX('Mène 4'!$G$5:$G$34,MATCH($P38,'Mène 4'!$D$5:$D$34,0),1),0)),0),) = 39,P38,"")</f>
        <v/>
      </c>
      <c r="V38" s="28" t="str">
        <f aca="true">IF(AND(Équipe!$B39&lt;&gt;0,'Mène 5'!U38&lt;&gt;""),RAND(),"")</f>
        <v/>
      </c>
      <c r="W38" s="28" t="str">
        <f aca="true">IF( AND(Équipe!$B39&lt;&gt;0,$U38&lt;&gt;""),RANK($V38,$V$2:INDIRECT("$V$"&amp;0+COUNTA($P$2:$P$61)))+MAX($S$2:$S$61),"")</f>
        <v/>
      </c>
      <c r="Y38" s="28" t="str">
        <f aca="false">IF(SUM(IF(SUM(_xlfn.IFNA(INDEX('Mène 1'!$F$5:$F$34,MATCH($P38,'Mène 1'!$B$5:$B$34,0),1),0),_xlfn.IFNA(INDEX('Mène 1'!$G$5:$G$34,MATCH($P38,'Mène 1'!$D$5:$D$34,0),1),0))=13,SUM(_xlfn.IFNA(INDEX('Mène 1'!$F$5:$F$34,MATCH($P38,'Mène 1'!$B$5:$B$34,0),1),0),_xlfn.IFNA(INDEX('Mène 1'!$G$5:$G$34,MATCH($P38,'Mène 1'!$D$5:$D$34,0),1),0)),0),IF(SUM(_xlfn.IFNA(INDEX('Mène 2'!$F$5:$F$34,MATCH($P38,'Mène 2'!$B$5:$B$34,0),1),0),_xlfn.IFNA(INDEX('Mène 2'!$G$5:$G$34,MATCH($P38,'Mène 2'!$D$5:$D$34,0),1),0))=13,SUM(_xlfn.IFNA(INDEX('Mène 2'!$F$5:$F$34,MATCH($P38,'Mène 2'!$B$5:$B$34,0),1),0),_xlfn.IFNA(INDEX('Mène 2'!$G$5:$G$34,MATCH($P38,'Mène 2'!$D$5:$D$34,0),1),0)),0),IF(SUM(_xlfn.IFNA(INDEX('Mène 3'!$F$5:$F$34,MATCH($P38,'Mène 3'!$B$5:$B$34,0),1),0),_xlfn.IFNA(INDEX('Mène 3'!$G$5:$G$34,MATCH($P38,'Mène 3'!$D$5:$D$34,0),1),0))=13,SUM(_xlfn.IFNA(INDEX('Mène 3'!$F$5:$F$34,MATCH($P38,'Mène 3'!$B$5:$B$34,0),1),0),_xlfn.IFNA(INDEX('Mène 3'!$G$5:$G$34,MATCH($P38,'Mène 3'!$D$5:$D$34,0),1),0)),0),IF(SUM(_xlfn.IFNA(INDEX('Mène 4'!$F$5:$F$34,MATCH($P38,'Mène 4'!$B$5:$B$34,0),1),0),_xlfn.IFNA(INDEX('Mène 4'!$G$5:$G$34,MATCH($P38,'Mène 4'!$D$5:$D$34,0),1),0))=13,SUM(_xlfn.IFNA(INDEX('Mène 4'!$F$5:$F$34,MATCH($P38,'Mène 4'!$B$5:$B$34,0),1),0),_xlfn.IFNA(INDEX('Mène 4'!$G$5:$G$34,MATCH($P38,'Mène 4'!$D$5:$D$34,0),1),0)),0),) = 26,P38,"")</f>
        <v/>
      </c>
      <c r="Z38" s="28" t="str">
        <f aca="true">IF(AND(Équipe!$B39&lt;&gt;0,'Mène 5'!Y38&lt;&gt;""),RAND(),"")</f>
        <v/>
      </c>
      <c r="AA38" s="28" t="str">
        <f aca="true">IF( AND(Équipe!$B39&lt;&gt;0,$Y38&lt;&gt;""),RANK($Z38,$Z$2:INDIRECT("$Z$"&amp;0+COUNTA($P$2:$P$61)))+MAX($W$2:$W$61),"")</f>
        <v/>
      </c>
      <c r="AC38" s="28" t="str">
        <f aca="false">IF(SUM(IF(SUM(_xlfn.IFNA(INDEX('Mène 1'!$F$5:$F$34,MATCH($P38,'Mène 1'!$B$5:$B$34,0),1),0),_xlfn.IFNA(INDEX('Mène 1'!$G$5:$G$34,MATCH($P38,'Mène 1'!$D$5:$D$34,0),1),0))=13,SUM(_xlfn.IFNA(INDEX('Mène 1'!$F$5:$F$34,MATCH($P38,'Mène 1'!$B$5:$B$34,0),1),0),_xlfn.IFNA(INDEX('Mène 1'!$G$5:$G$34,MATCH($P38,'Mène 1'!$D$5:$D$34,0),1),0)),0),IF(SUM(_xlfn.IFNA(INDEX('Mène 2'!$F$5:$F$34,MATCH($P38,'Mène 2'!$B$5:$B$34,0),1),0),_xlfn.IFNA(INDEX('Mène 2'!$G$5:$G$34,MATCH($P38,'Mène 2'!$D$5:$D$34,0),1),0))=13,SUM(_xlfn.IFNA(INDEX('Mène 2'!$F$5:$F$34,MATCH($P38,'Mène 2'!$B$5:$B$34,0),1),0),_xlfn.IFNA(INDEX('Mène 2'!$G$5:$G$34,MATCH($P38,'Mène 2'!$D$5:$D$34,0),1),0)),0),IF(SUM(_xlfn.IFNA(INDEX('Mène 3'!$F$5:$F$34,MATCH($P38,'Mène 3'!$B$5:$B$34,0),1),0),_xlfn.IFNA(INDEX('Mène 3'!$G$5:$G$34,MATCH($P38,'Mène 3'!$D$5:$D$34,0),1),0))=13,SUM(_xlfn.IFNA(INDEX('Mène 3'!$F$5:$F$43,MATCH($P38,'Mène 3'!$B$5:$B$34,0),1),0),_xlfn.IFNA(INDEX('Mène 3'!$G$5:$G$34,MATCH($P38,'Mène 3'!$D$5:$D$34,0),1),0)),0),IF(SUM(_xlfn.IFNA(INDEX('Mène 4'!$F$5:$F$34,MATCH($P38,'Mène 4'!$B$5:$B$34,0),1),0),_xlfn.IFNA(INDEX('Mène 4'!$G$5:$G$34,MATCH($P38,'Mène 4'!$D$5:$D$34,0),1),0))=13,SUM(_xlfn.IFNA(INDEX('Mène 4'!$F$5:$F$34,MATCH($P38,'Mène 4'!$B$5:$B$34,0),1),0),_xlfn.IFNA(INDEX('Mène 4'!$G$5:$G$34,MATCH($P38,'Mène 4'!$D$5:$D$34,0),1),0)),0),) = 13,P38,"")</f>
        <v/>
      </c>
      <c r="AD38" s="28" t="str">
        <f aca="true">IF(AND(Équipe!$B39&lt;&gt;0,'Mène 5'!AC38&lt;&gt;""),RAND(),"")</f>
        <v/>
      </c>
      <c r="AE38" s="28" t="str">
        <f aca="true">IF( AND(Équipe!$B39&lt;&gt;0,$AC38&lt;&gt;""),RANK($AD38,$AD$2:INDIRECT("$AD$"&amp;0+COUNTA($P$2:$P$61)))+MAX($AA$2:$AA$61),"")</f>
        <v/>
      </c>
      <c r="AG38" s="28" t="str">
        <f aca="false">IF(SUM(IF(SUM(_xlfn.IFNA(INDEX('Mène 1'!$F$5:$F$34,MATCH($P38,'Mène 1'!$B$5:$B$34,0),1),0),_xlfn.IFNA(INDEX('Mène 1'!$G$5:$G$34,MATCH($P38,'Mène 1'!$D$5:$D$34,0),1),0))=13,SUM(_xlfn.IFNA(INDEX('Mène 1'!$F$5:$F$34,MATCH($P38,'Mène 1'!$B$5:$B$34,0),1),0),_xlfn.IFNA(INDEX('Mène 1'!$G$5:$G$34,MATCH($P38,'Mène 1'!$D$5:$D$34,0),1),0)),0),IF(SUM(_xlfn.IFNA(INDEX('Mène 2'!$F$5:$F$34,MATCH($P38,'Mène 2'!$B$5:$B$34,0),1),0),_xlfn.IFNA(INDEX('Mène 2'!$G$5:$G$34,MATCH($P38,'Mène 2'!$D$5:$D$34,0),1),0))=13,SUM(_xlfn.IFNA(INDEX('Mène 2'!$F$5:$F$34,MATCH($P38,'Mène 2'!$B$5:$B$34,0),1),0),_xlfn.IFNA(INDEX('Mène 2'!$G$5:$G$34,MATCH($P38,'Mène 2'!$D$5:$D$34,0),1),0)),0),IF(SUM(_xlfn.IFNA(INDEX('Mène 3'!$F$5:$F$33,MATCH($P38,'Mène 3'!$B$5:$B$34,0),1),0),_xlfn.IFNA(INDEX('Mène 3'!$G$5:$G$34,MATCH($P38,'Mène 3'!$D$5:$D$34,0),1),0))=13,SUM(_xlfn.IFNA(INDEX('Mène 3'!$F$5:$F$34,MATCH($P38,'Mène 3'!$B$5:$B$34,0),1),0),_xlfn.IFNA(INDEX('Mène 3'!$G$5:$G$34,MATCH($P38,'Mène 3'!$D$5:$D$34,0),1),0)),0),IF(SUM(_xlfn.IFNA(INDEX('Mène 4'!$F$5:$F$34,MATCH($P38,'Mène 4'!$B$5:$B$34,0),1),0),_xlfn.IFNA(INDEX('Mène 4'!$G$5:$G$34,MATCH($P38,'Mène 4'!$D$5:$D$34,0),1),0))=13,SUM(_xlfn.IFNA(INDEX('Mène 4'!$F$5:$F$34,MATCH($P38,'Mène 4'!$B$5:$B$34,0),1),0),_xlfn.IFNA(INDEX('Mène 4'!$G$5:$G$34,MATCH($P38,'Mène 4'!$D$5:$D$34,0),1),0)),0),) = 0,P38,"")</f>
        <v/>
      </c>
      <c r="AH38" s="28" t="str">
        <f aca="true">IF(AND(Équipe!$B39&lt;&gt;0,'Mène 5'!AG38&lt;&gt;""),RAND(),"")</f>
        <v/>
      </c>
      <c r="AI38" s="28" t="str">
        <f aca="true">IF( AND(Équipe!$B39&lt;&gt;0,$AG38&lt;&gt;""),RANK($AH38,$AH$2:INDIRECT("$AH$"&amp;0+COUNTA($P$2:$P$61)))+MAX($AE$2:$AE$61),"")</f>
        <v/>
      </c>
    </row>
    <row r="39" customFormat="false" ht="12.8" hidden="false" customHeight="false" outlineLevel="0" collapsed="false">
      <c r="P39" s="28" t="str">
        <f aca="false">IF(Équipe!$B40&lt;&gt;0,Équipe!$A40,"")</f>
        <v/>
      </c>
      <c r="Q39" s="28" t="str">
        <f aca="false">IF(AND(SUM(_xlfn.IFNA(INDEX('Mène 1'!$F$5:$F$34,MATCH($P39,'Mène 1'!$B$5:$B$34,0),1),0) , _xlfn.IFNA(INDEX('Mène 1'!$G$5:$G$34,MATCH($P39,'Mène 1'!$D$5:$D$34,0),1),0))=13,SUM(_xlfn.IFNA(INDEX('Mène 2'!$F$5:$F$34,MATCH($P39,'Mène 2'!$B$5:$B$34,0),1),0) , _xlfn.IFNA(INDEX('Mène 2'!$G$5:$G$34,MATCH($P39,'Mène 2'!$D$5:$D$34,0),1),0))=13, SUM(_xlfn.IFNA(INDEX('Mène 3'!$F$5:$F$34,MATCH($P39,'Mène 3'!$B$5:$B$34,0),1),0) , _xlfn.IFNA(INDEX('Mène 3'!$G$5:$G$34,MATCH($P39,'Mène 3'!$D$5:$D$34,0),1),0))=13, SUM(_xlfn.IFNA(INDEX('Mène 4'!$F$5:$F$34,MATCH($P39,'Mène 4'!$B$5:$B$34,0),1),0) , _xlfn.IFNA(INDEX('Mène 4'!$G$5:$G$34,MATCH($P39,'Mène 4'!$D$5:$D$34,0),1),0))=13),$P39,"")</f>
        <v/>
      </c>
      <c r="R39" s="28" t="str">
        <f aca="true">IF(AND(Équipe!$B40&lt;&gt;0,'Mène 5'!Q39&lt;&gt;""),RAND(),"")</f>
        <v/>
      </c>
      <c r="S39" s="28" t="str">
        <f aca="true">IF(AND(Équipe!$B40&lt;&gt;0,$Q39&lt;&gt;""),RANK($R39,$R$2:INDIRECT("$R$"&amp;0+COUNTA($P$2:$P$61))),"")</f>
        <v/>
      </c>
      <c r="U39" s="28" t="str">
        <f aca="false">IF(SUM(IF(SUM(_xlfn.IFNA(INDEX('Mène 1'!$F$5:$F$34,MATCH($P39,'Mène 1'!$B$5:$B$34,0),1),0),_xlfn.IFNA(INDEX('Mène 1'!$G$5:$G$34,MATCH($P39,'Mène 1'!$D$5:$D$34,0),1),0))=13,SUM(_xlfn.IFNA(INDEX('Mène 1'!$F$5:$F$34,MATCH($P39,'Mène 1'!$B$5:$B$34,0),1),0),_xlfn.IFNA(INDEX('Mène 1'!$G$5:$G$34,MATCH($P39,'Mène 1'!$D$5:$D$34,0),1),0)),0),IF(SUM(_xlfn.IFNA(INDEX('Mène 2'!$F$5:$F$34,MATCH($P39,'Mène 2'!$B$5:$B$34,0),1),0),_xlfn.IFNA(INDEX('Mène 2'!$G$5:$G$34,MATCH($P39,'Mène 2'!$D$5:$D$34,0),1),0))=13,SUM(_xlfn.IFNA(INDEX('Mène 2'!$F$5:$F$34,MATCH($P39,'Mène 2'!$B$5:$B$34,0),1),0),_xlfn.IFNA(INDEX('Mène 2'!$G$5:$G$34,MATCH($P39,'Mène 2'!$D$5:$D$34,0),1),0)),0),IF(SUM(_xlfn.IFNA(INDEX('Mène 3'!$F$5:$F$34,MATCH($P39,'Mène 3'!$B$5:$B$34,0),1),0),_xlfn.IFNA(INDEX('Mène 3'!$G$5:$G$34,MATCH($P39,'Mène 3'!$D$5:$D$34,0),1),0))=13,SUM(_xlfn.IFNA(INDEX('Mène 3'!$F$5:$F$34,MATCH($P39,'Mène 3'!$B$5:$B$34,0),1),0),_xlfn.IFNA(INDEX('Mène 3'!$G$5:$G$34,MATCH($P39,'Mène 3'!$D$5:$D$34,0),1),0)),0),IF(SUM(_xlfn.IFNA(INDEX('Mène 4'!$F$5:$F$34,MATCH($P39,'Mène 4'!$B$5:$B$34,0),1),0),_xlfn.IFNA(INDEX('Mène 4'!$G$5:$G$34,MATCH($P39,'Mène 4'!$D$5:$D$34,0),1),0))=13,SUM(_xlfn.IFNA(INDEX('Mène 4'!$F$5:$F$34,MATCH($P39,'Mène 4'!$B$5:$B$34,0),1),0),_xlfn.IFNA(INDEX('Mène 4'!$G$5:$G$34,MATCH($P39,'Mène 4'!$D$5:$D$34,0),1),0)),0),) = 39,P39,"")</f>
        <v/>
      </c>
      <c r="V39" s="28" t="str">
        <f aca="true">IF(AND(Équipe!$B40&lt;&gt;0,'Mène 5'!U39&lt;&gt;""),RAND(),"")</f>
        <v/>
      </c>
      <c r="W39" s="28" t="str">
        <f aca="true">IF( AND(Équipe!$B40&lt;&gt;0,$U39&lt;&gt;""),RANK($V39,$V$2:INDIRECT("$V$"&amp;0+COUNTA($P$2:$P$61)))+MAX($S$2:$S$61),"")</f>
        <v/>
      </c>
      <c r="Y39" s="28" t="str">
        <f aca="false">IF(SUM(IF(SUM(_xlfn.IFNA(INDEX('Mène 1'!$F$5:$F$34,MATCH($P39,'Mène 1'!$B$5:$B$34,0),1),0),_xlfn.IFNA(INDEX('Mène 1'!$G$5:$G$34,MATCH($P39,'Mène 1'!$D$5:$D$34,0),1),0))=13,SUM(_xlfn.IFNA(INDEX('Mène 1'!$F$5:$F$34,MATCH($P39,'Mène 1'!$B$5:$B$34,0),1),0),_xlfn.IFNA(INDEX('Mène 1'!$G$5:$G$34,MATCH($P39,'Mène 1'!$D$5:$D$34,0),1),0)),0),IF(SUM(_xlfn.IFNA(INDEX('Mène 2'!$F$5:$F$34,MATCH($P39,'Mène 2'!$B$5:$B$34,0),1),0),_xlfn.IFNA(INDEX('Mène 2'!$G$5:$G$34,MATCH($P39,'Mène 2'!$D$5:$D$34,0),1),0))=13,SUM(_xlfn.IFNA(INDEX('Mène 2'!$F$5:$F$34,MATCH($P39,'Mène 2'!$B$5:$B$34,0),1),0),_xlfn.IFNA(INDEX('Mène 2'!$G$5:$G$34,MATCH($P39,'Mène 2'!$D$5:$D$34,0),1),0)),0),IF(SUM(_xlfn.IFNA(INDEX('Mène 3'!$F$5:$F$34,MATCH($P39,'Mène 3'!$B$5:$B$34,0),1),0),_xlfn.IFNA(INDEX('Mène 3'!$G$5:$G$34,MATCH($P39,'Mène 3'!$D$5:$D$34,0),1),0))=13,SUM(_xlfn.IFNA(INDEX('Mène 3'!$F$5:$F$34,MATCH($P39,'Mène 3'!$B$5:$B$34,0),1),0),_xlfn.IFNA(INDEX('Mène 3'!$G$5:$G$34,MATCH($P39,'Mène 3'!$D$5:$D$34,0),1),0)),0),IF(SUM(_xlfn.IFNA(INDEX('Mène 4'!$F$5:$F$34,MATCH($P39,'Mène 4'!$B$5:$B$34,0),1),0),_xlfn.IFNA(INDEX('Mène 4'!$G$5:$G$34,MATCH($P39,'Mène 4'!$D$5:$D$34,0),1),0))=13,SUM(_xlfn.IFNA(INDEX('Mène 4'!$F$5:$F$34,MATCH($P39,'Mène 4'!$B$5:$B$34,0),1),0),_xlfn.IFNA(INDEX('Mène 4'!$G$5:$G$34,MATCH($P39,'Mène 4'!$D$5:$D$34,0),1),0)),0),) = 26,P39,"")</f>
        <v/>
      </c>
      <c r="Z39" s="28" t="str">
        <f aca="true">IF(AND(Équipe!$B40&lt;&gt;0,'Mène 5'!Y39&lt;&gt;""),RAND(),"")</f>
        <v/>
      </c>
      <c r="AA39" s="28" t="str">
        <f aca="true">IF( AND(Équipe!$B40&lt;&gt;0,$Y39&lt;&gt;""),RANK($Z39,$Z$2:INDIRECT("$Z$"&amp;0+COUNTA($P$2:$P$61)))+MAX($W$2:$W$61),"")</f>
        <v/>
      </c>
      <c r="AC39" s="28" t="str">
        <f aca="false">IF(SUM(IF(SUM(_xlfn.IFNA(INDEX('Mène 1'!$F$5:$F$34,MATCH($P39,'Mène 1'!$B$5:$B$34,0),1),0),_xlfn.IFNA(INDEX('Mène 1'!$G$5:$G$34,MATCH($P39,'Mène 1'!$D$5:$D$34,0),1),0))=13,SUM(_xlfn.IFNA(INDEX('Mène 1'!$F$5:$F$34,MATCH($P39,'Mène 1'!$B$5:$B$34,0),1),0),_xlfn.IFNA(INDEX('Mène 1'!$G$5:$G$34,MATCH($P39,'Mène 1'!$D$5:$D$34,0),1),0)),0),IF(SUM(_xlfn.IFNA(INDEX('Mène 2'!$F$5:$F$34,MATCH($P39,'Mène 2'!$B$5:$B$34,0),1),0),_xlfn.IFNA(INDEX('Mène 2'!$G$5:$G$34,MATCH($P39,'Mène 2'!$D$5:$D$34,0),1),0))=13,SUM(_xlfn.IFNA(INDEX('Mène 2'!$F$5:$F$34,MATCH($P39,'Mène 2'!$B$5:$B$34,0),1),0),_xlfn.IFNA(INDEX('Mène 2'!$G$5:$G$34,MATCH($P39,'Mène 2'!$D$5:$D$34,0),1),0)),0),IF(SUM(_xlfn.IFNA(INDEX('Mène 3'!$F$5:$F$34,MATCH($P39,'Mène 3'!$B$5:$B$34,0),1),0),_xlfn.IFNA(INDEX('Mène 3'!$G$5:$G$34,MATCH($P39,'Mène 3'!$D$5:$D$34,0),1),0))=13,SUM(_xlfn.IFNA(INDEX('Mène 3'!$F$5:$F$43,MATCH($P39,'Mène 3'!$B$5:$B$34,0),1),0),_xlfn.IFNA(INDEX('Mène 3'!$G$5:$G$34,MATCH($P39,'Mène 3'!$D$5:$D$34,0),1),0)),0),IF(SUM(_xlfn.IFNA(INDEX('Mène 4'!$F$5:$F$34,MATCH($P39,'Mène 4'!$B$5:$B$34,0),1),0),_xlfn.IFNA(INDEX('Mène 4'!$G$5:$G$34,MATCH($P39,'Mène 4'!$D$5:$D$34,0),1),0))=13,SUM(_xlfn.IFNA(INDEX('Mène 4'!$F$5:$F$34,MATCH($P39,'Mène 4'!$B$5:$B$34,0),1),0),_xlfn.IFNA(INDEX('Mène 4'!$G$5:$G$34,MATCH($P39,'Mène 4'!$D$5:$D$34,0),1),0)),0),) = 13,P39,"")</f>
        <v/>
      </c>
      <c r="AD39" s="28" t="str">
        <f aca="true">IF(AND(Équipe!$B40&lt;&gt;0,'Mène 5'!AC39&lt;&gt;""),RAND(),"")</f>
        <v/>
      </c>
      <c r="AE39" s="28" t="str">
        <f aca="true">IF( AND(Équipe!$B40&lt;&gt;0,$AC39&lt;&gt;""),RANK($AD39,$AD$2:INDIRECT("$AD$"&amp;0+COUNTA($P$2:$P$61)))+MAX($AA$2:$AA$61),"")</f>
        <v/>
      </c>
      <c r="AG39" s="28" t="str">
        <f aca="false">IF(SUM(IF(SUM(_xlfn.IFNA(INDEX('Mène 1'!$F$5:$F$34,MATCH($P39,'Mène 1'!$B$5:$B$34,0),1),0),_xlfn.IFNA(INDEX('Mène 1'!$G$5:$G$34,MATCH($P39,'Mène 1'!$D$5:$D$34,0),1),0))=13,SUM(_xlfn.IFNA(INDEX('Mène 1'!$F$5:$F$34,MATCH($P39,'Mène 1'!$B$5:$B$34,0),1),0),_xlfn.IFNA(INDEX('Mène 1'!$G$5:$G$34,MATCH($P39,'Mène 1'!$D$5:$D$34,0),1),0)),0),IF(SUM(_xlfn.IFNA(INDEX('Mène 2'!$F$5:$F$34,MATCH($P39,'Mène 2'!$B$5:$B$34,0),1),0),_xlfn.IFNA(INDEX('Mène 2'!$G$5:$G$34,MATCH($P39,'Mène 2'!$D$5:$D$34,0),1),0))=13,SUM(_xlfn.IFNA(INDEX('Mène 2'!$F$5:$F$34,MATCH($P39,'Mène 2'!$B$5:$B$34,0),1),0),_xlfn.IFNA(INDEX('Mène 2'!$G$5:$G$34,MATCH($P39,'Mène 2'!$D$5:$D$34,0),1),0)),0),IF(SUM(_xlfn.IFNA(INDEX('Mène 3'!$F$5:$F$33,MATCH($P39,'Mène 3'!$B$5:$B$34,0),1),0),_xlfn.IFNA(INDEX('Mène 3'!$G$5:$G$34,MATCH($P39,'Mène 3'!$D$5:$D$34,0),1),0))=13,SUM(_xlfn.IFNA(INDEX('Mène 3'!$F$5:$F$34,MATCH($P39,'Mène 3'!$B$5:$B$34,0),1),0),_xlfn.IFNA(INDEX('Mène 3'!$G$5:$G$34,MATCH($P39,'Mène 3'!$D$5:$D$34,0),1),0)),0),IF(SUM(_xlfn.IFNA(INDEX('Mène 4'!$F$5:$F$34,MATCH($P39,'Mène 4'!$B$5:$B$34,0),1),0),_xlfn.IFNA(INDEX('Mène 4'!$G$5:$G$34,MATCH($P39,'Mène 4'!$D$5:$D$34,0),1),0))=13,SUM(_xlfn.IFNA(INDEX('Mène 4'!$F$5:$F$34,MATCH($P39,'Mène 4'!$B$5:$B$34,0),1),0),_xlfn.IFNA(INDEX('Mène 4'!$G$5:$G$34,MATCH($P39,'Mène 4'!$D$5:$D$34,0),1),0)),0),) = 0,P39,"")</f>
        <v/>
      </c>
      <c r="AH39" s="28" t="str">
        <f aca="true">IF(AND(Équipe!$B40&lt;&gt;0,'Mène 5'!AG39&lt;&gt;""),RAND(),"")</f>
        <v/>
      </c>
      <c r="AI39" s="28" t="str">
        <f aca="true">IF( AND(Équipe!$B40&lt;&gt;0,$AG39&lt;&gt;""),RANK($AH39,$AH$2:INDIRECT("$AH$"&amp;0+COUNTA($P$2:$P$61)))+MAX($AE$2:$AE$61),"")</f>
        <v/>
      </c>
    </row>
    <row r="40" customFormat="false" ht="12.8" hidden="false" customHeight="false" outlineLevel="0" collapsed="false">
      <c r="P40" s="28" t="str">
        <f aca="false">IF(Équipe!$B41&lt;&gt;0,Équipe!$A41,"")</f>
        <v/>
      </c>
      <c r="Q40" s="28" t="str">
        <f aca="false">IF(AND(SUM(_xlfn.IFNA(INDEX('Mène 1'!$F$5:$F$34,MATCH($P40,'Mène 1'!$B$5:$B$34,0),1),0) , _xlfn.IFNA(INDEX('Mène 1'!$G$5:$G$34,MATCH($P40,'Mène 1'!$D$5:$D$34,0),1),0))=13,SUM(_xlfn.IFNA(INDEX('Mène 2'!$F$5:$F$34,MATCH($P40,'Mène 2'!$B$5:$B$34,0),1),0) , _xlfn.IFNA(INDEX('Mène 2'!$G$5:$G$34,MATCH($P40,'Mène 2'!$D$5:$D$34,0),1),0))=13, SUM(_xlfn.IFNA(INDEX('Mène 3'!$F$5:$F$34,MATCH($P40,'Mène 3'!$B$5:$B$34,0),1),0) , _xlfn.IFNA(INDEX('Mène 3'!$G$5:$G$34,MATCH($P40,'Mène 3'!$D$5:$D$34,0),1),0))=13, SUM(_xlfn.IFNA(INDEX('Mène 4'!$F$5:$F$34,MATCH($P40,'Mène 4'!$B$5:$B$34,0),1),0) , _xlfn.IFNA(INDEX('Mène 4'!$G$5:$G$34,MATCH($P40,'Mène 4'!$D$5:$D$34,0),1),0))=13),$P40,"")</f>
        <v/>
      </c>
      <c r="R40" s="28" t="str">
        <f aca="true">IF(AND(Équipe!$B41&lt;&gt;0,'Mène 5'!Q40&lt;&gt;""),RAND(),"")</f>
        <v/>
      </c>
      <c r="S40" s="28" t="str">
        <f aca="true">IF(AND(Équipe!$B41&lt;&gt;0,$Q40&lt;&gt;""),RANK($R40,$R$2:INDIRECT("$R$"&amp;0+COUNTA($P$2:$P$61))),"")</f>
        <v/>
      </c>
      <c r="U40" s="28" t="str">
        <f aca="false">IF(SUM(IF(SUM(_xlfn.IFNA(INDEX('Mène 1'!$F$5:$F$34,MATCH($P40,'Mène 1'!$B$5:$B$34,0),1),0),_xlfn.IFNA(INDEX('Mène 1'!$G$5:$G$34,MATCH($P40,'Mène 1'!$D$5:$D$34,0),1),0))=13,SUM(_xlfn.IFNA(INDEX('Mène 1'!$F$5:$F$34,MATCH($P40,'Mène 1'!$B$5:$B$34,0),1),0),_xlfn.IFNA(INDEX('Mène 1'!$G$5:$G$34,MATCH($P40,'Mène 1'!$D$5:$D$34,0),1),0)),0),IF(SUM(_xlfn.IFNA(INDEX('Mène 2'!$F$5:$F$34,MATCH($P40,'Mène 2'!$B$5:$B$34,0),1),0),_xlfn.IFNA(INDEX('Mène 2'!$G$5:$G$34,MATCH($P40,'Mène 2'!$D$5:$D$34,0),1),0))=13,SUM(_xlfn.IFNA(INDEX('Mène 2'!$F$5:$F$34,MATCH($P40,'Mène 2'!$B$5:$B$34,0),1),0),_xlfn.IFNA(INDEX('Mène 2'!$G$5:$G$34,MATCH($P40,'Mène 2'!$D$5:$D$34,0),1),0)),0),IF(SUM(_xlfn.IFNA(INDEX('Mène 3'!$F$5:$F$34,MATCH($P40,'Mène 3'!$B$5:$B$34,0),1),0),_xlfn.IFNA(INDEX('Mène 3'!$G$5:$G$34,MATCH($P40,'Mène 3'!$D$5:$D$34,0),1),0))=13,SUM(_xlfn.IFNA(INDEX('Mène 3'!$F$5:$F$34,MATCH($P40,'Mène 3'!$B$5:$B$34,0),1),0),_xlfn.IFNA(INDEX('Mène 3'!$G$5:$G$34,MATCH($P40,'Mène 3'!$D$5:$D$34,0),1),0)),0),IF(SUM(_xlfn.IFNA(INDEX('Mène 4'!$F$5:$F$34,MATCH($P40,'Mène 4'!$B$5:$B$34,0),1),0),_xlfn.IFNA(INDEX('Mène 4'!$G$5:$G$34,MATCH($P40,'Mène 4'!$D$5:$D$34,0),1),0))=13,SUM(_xlfn.IFNA(INDEX('Mène 4'!$F$5:$F$34,MATCH($P40,'Mène 4'!$B$5:$B$34,0),1),0),_xlfn.IFNA(INDEX('Mène 4'!$G$5:$G$34,MATCH($P40,'Mène 4'!$D$5:$D$34,0),1),0)),0),) = 39,P40,"")</f>
        <v/>
      </c>
      <c r="V40" s="28" t="str">
        <f aca="true">IF(AND(Équipe!$B41&lt;&gt;0,'Mène 5'!U40&lt;&gt;""),RAND(),"")</f>
        <v/>
      </c>
      <c r="W40" s="28" t="str">
        <f aca="true">IF( AND(Équipe!$B41&lt;&gt;0,$U40&lt;&gt;""),RANK($V40,$V$2:INDIRECT("$V$"&amp;0+COUNTA($P$2:$P$61)))+MAX($S$2:$S$61),"")</f>
        <v/>
      </c>
      <c r="Y40" s="28" t="str">
        <f aca="false">IF(SUM(IF(SUM(_xlfn.IFNA(INDEX('Mène 1'!$F$5:$F$34,MATCH($P40,'Mène 1'!$B$5:$B$34,0),1),0),_xlfn.IFNA(INDEX('Mène 1'!$G$5:$G$34,MATCH($P40,'Mène 1'!$D$5:$D$34,0),1),0))=13,SUM(_xlfn.IFNA(INDEX('Mène 1'!$F$5:$F$34,MATCH($P40,'Mène 1'!$B$5:$B$34,0),1),0),_xlfn.IFNA(INDEX('Mène 1'!$G$5:$G$34,MATCH($P40,'Mène 1'!$D$5:$D$34,0),1),0)),0),IF(SUM(_xlfn.IFNA(INDEX('Mène 2'!$F$5:$F$34,MATCH($P40,'Mène 2'!$B$5:$B$34,0),1),0),_xlfn.IFNA(INDEX('Mène 2'!$G$5:$G$34,MATCH($P40,'Mène 2'!$D$5:$D$34,0),1),0))=13,SUM(_xlfn.IFNA(INDEX('Mène 2'!$F$5:$F$34,MATCH($P40,'Mène 2'!$B$5:$B$34,0),1),0),_xlfn.IFNA(INDEX('Mène 2'!$G$5:$G$34,MATCH($P40,'Mène 2'!$D$5:$D$34,0),1),0)),0),IF(SUM(_xlfn.IFNA(INDEX('Mène 3'!$F$5:$F$34,MATCH($P40,'Mène 3'!$B$5:$B$34,0),1),0),_xlfn.IFNA(INDEX('Mène 3'!$G$5:$G$34,MATCH($P40,'Mène 3'!$D$5:$D$34,0),1),0))=13,SUM(_xlfn.IFNA(INDEX('Mène 3'!$F$5:$F$34,MATCH($P40,'Mène 3'!$B$5:$B$34,0),1),0),_xlfn.IFNA(INDEX('Mène 3'!$G$5:$G$34,MATCH($P40,'Mène 3'!$D$5:$D$34,0),1),0)),0),IF(SUM(_xlfn.IFNA(INDEX('Mène 4'!$F$5:$F$34,MATCH($P40,'Mène 4'!$B$5:$B$34,0),1),0),_xlfn.IFNA(INDEX('Mène 4'!$G$5:$G$34,MATCH($P40,'Mène 4'!$D$5:$D$34,0),1),0))=13,SUM(_xlfn.IFNA(INDEX('Mène 4'!$F$5:$F$34,MATCH($P40,'Mène 4'!$B$5:$B$34,0),1),0),_xlfn.IFNA(INDEX('Mène 4'!$G$5:$G$34,MATCH($P40,'Mène 4'!$D$5:$D$34,0),1),0)),0),) = 26,P40,"")</f>
        <v/>
      </c>
      <c r="Z40" s="28" t="str">
        <f aca="true">IF(AND(Équipe!$B41&lt;&gt;0,'Mène 5'!Y40&lt;&gt;""),RAND(),"")</f>
        <v/>
      </c>
      <c r="AA40" s="28" t="str">
        <f aca="true">IF( AND(Équipe!$B41&lt;&gt;0,$Y40&lt;&gt;""),RANK($Z40,$Z$2:INDIRECT("$Z$"&amp;0+COUNTA($P$2:$P$61)))+MAX($W$2:$W$61),"")</f>
        <v/>
      </c>
      <c r="AC40" s="28" t="str">
        <f aca="false">IF(SUM(IF(SUM(_xlfn.IFNA(INDEX('Mène 1'!$F$5:$F$34,MATCH($P40,'Mène 1'!$B$5:$B$34,0),1),0),_xlfn.IFNA(INDEX('Mène 1'!$G$5:$G$34,MATCH($P40,'Mène 1'!$D$5:$D$34,0),1),0))=13,SUM(_xlfn.IFNA(INDEX('Mène 1'!$F$5:$F$34,MATCH($P40,'Mène 1'!$B$5:$B$34,0),1),0),_xlfn.IFNA(INDEX('Mène 1'!$G$5:$G$34,MATCH($P40,'Mène 1'!$D$5:$D$34,0),1),0)),0),IF(SUM(_xlfn.IFNA(INDEX('Mène 2'!$F$5:$F$34,MATCH($P40,'Mène 2'!$B$5:$B$34,0),1),0),_xlfn.IFNA(INDEX('Mène 2'!$G$5:$G$34,MATCH($P40,'Mène 2'!$D$5:$D$34,0),1),0))=13,SUM(_xlfn.IFNA(INDEX('Mène 2'!$F$5:$F$34,MATCH($P40,'Mène 2'!$B$5:$B$34,0),1),0),_xlfn.IFNA(INDEX('Mène 2'!$G$5:$G$34,MATCH($P40,'Mène 2'!$D$5:$D$34,0),1),0)),0),IF(SUM(_xlfn.IFNA(INDEX('Mène 3'!$F$5:$F$34,MATCH($P40,'Mène 3'!$B$5:$B$34,0),1),0),_xlfn.IFNA(INDEX('Mène 3'!$G$5:$G$34,MATCH($P40,'Mène 3'!$D$5:$D$34,0),1),0))=13,SUM(_xlfn.IFNA(INDEX('Mène 3'!$F$5:$F$43,MATCH($P40,'Mène 3'!$B$5:$B$34,0),1),0),_xlfn.IFNA(INDEX('Mène 3'!$G$5:$G$34,MATCH($P40,'Mène 3'!$D$5:$D$34,0),1),0)),0),IF(SUM(_xlfn.IFNA(INDEX('Mène 4'!$F$5:$F$34,MATCH($P40,'Mène 4'!$B$5:$B$34,0),1),0),_xlfn.IFNA(INDEX('Mène 4'!$G$5:$G$34,MATCH($P40,'Mène 4'!$D$5:$D$34,0),1),0))=13,SUM(_xlfn.IFNA(INDEX('Mène 4'!$F$5:$F$34,MATCH($P40,'Mène 4'!$B$5:$B$34,0),1),0),_xlfn.IFNA(INDEX('Mène 4'!$G$5:$G$34,MATCH($P40,'Mène 4'!$D$5:$D$34,0),1),0)),0),) = 13,P40,"")</f>
        <v/>
      </c>
      <c r="AD40" s="28" t="str">
        <f aca="true">IF(AND(Équipe!$B41&lt;&gt;0,'Mène 5'!AC40&lt;&gt;""),RAND(),"")</f>
        <v/>
      </c>
      <c r="AE40" s="28" t="str">
        <f aca="true">IF( AND(Équipe!$B41&lt;&gt;0,$AC40&lt;&gt;""),RANK($AD40,$AD$2:INDIRECT("$AD$"&amp;0+COUNTA($P$2:$P$61)))+MAX($AA$2:$AA$61),"")</f>
        <v/>
      </c>
      <c r="AG40" s="28" t="str">
        <f aca="false">IF(SUM(IF(SUM(_xlfn.IFNA(INDEX('Mène 1'!$F$5:$F$34,MATCH($P40,'Mène 1'!$B$5:$B$34,0),1),0),_xlfn.IFNA(INDEX('Mène 1'!$G$5:$G$34,MATCH($P40,'Mène 1'!$D$5:$D$34,0),1),0))=13,SUM(_xlfn.IFNA(INDEX('Mène 1'!$F$5:$F$34,MATCH($P40,'Mène 1'!$B$5:$B$34,0),1),0),_xlfn.IFNA(INDEX('Mène 1'!$G$5:$G$34,MATCH($P40,'Mène 1'!$D$5:$D$34,0),1),0)),0),IF(SUM(_xlfn.IFNA(INDEX('Mène 2'!$F$5:$F$34,MATCH($P40,'Mène 2'!$B$5:$B$34,0),1),0),_xlfn.IFNA(INDEX('Mène 2'!$G$5:$G$34,MATCH($P40,'Mène 2'!$D$5:$D$34,0),1),0))=13,SUM(_xlfn.IFNA(INDEX('Mène 2'!$F$5:$F$34,MATCH($P40,'Mène 2'!$B$5:$B$34,0),1),0),_xlfn.IFNA(INDEX('Mène 2'!$G$5:$G$34,MATCH($P40,'Mène 2'!$D$5:$D$34,0),1),0)),0),IF(SUM(_xlfn.IFNA(INDEX('Mène 3'!$F$5:$F$33,MATCH($P40,'Mène 3'!$B$5:$B$34,0),1),0),_xlfn.IFNA(INDEX('Mène 3'!$G$5:$G$34,MATCH($P40,'Mène 3'!$D$5:$D$34,0),1),0))=13,SUM(_xlfn.IFNA(INDEX('Mène 3'!$F$5:$F$34,MATCH($P40,'Mène 3'!$B$5:$B$34,0),1),0),_xlfn.IFNA(INDEX('Mène 3'!$G$5:$G$34,MATCH($P40,'Mène 3'!$D$5:$D$34,0),1),0)),0),IF(SUM(_xlfn.IFNA(INDEX('Mène 4'!$F$5:$F$34,MATCH($P40,'Mène 4'!$B$5:$B$34,0),1),0),_xlfn.IFNA(INDEX('Mène 4'!$G$5:$G$34,MATCH($P40,'Mène 4'!$D$5:$D$34,0),1),0))=13,SUM(_xlfn.IFNA(INDEX('Mène 4'!$F$5:$F$34,MATCH($P40,'Mène 4'!$B$5:$B$34,0),1),0),_xlfn.IFNA(INDEX('Mène 4'!$G$5:$G$34,MATCH($P40,'Mène 4'!$D$5:$D$34,0),1),0)),0),) = 0,P40,"")</f>
        <v/>
      </c>
      <c r="AH40" s="28" t="str">
        <f aca="true">IF(AND(Équipe!$B41&lt;&gt;0,'Mène 5'!AG40&lt;&gt;""),RAND(),"")</f>
        <v/>
      </c>
      <c r="AI40" s="28" t="str">
        <f aca="true">IF( AND(Équipe!$B41&lt;&gt;0,$AG40&lt;&gt;""),RANK($AH40,$AH$2:INDIRECT("$AH$"&amp;0+COUNTA($P$2:$P$61)))+MAX($AE$2:$AE$61),"")</f>
        <v/>
      </c>
    </row>
    <row r="41" customFormat="false" ht="12.8" hidden="false" customHeight="false" outlineLevel="0" collapsed="false">
      <c r="P41" s="28" t="str">
        <f aca="false">IF(Équipe!$B42&lt;&gt;0,Équipe!$A42,"")</f>
        <v/>
      </c>
      <c r="Q41" s="28" t="str">
        <f aca="false">IF(AND(SUM(_xlfn.IFNA(INDEX('Mène 1'!$F$5:$F$34,MATCH($P41,'Mène 1'!$B$5:$B$34,0),1),0) , _xlfn.IFNA(INDEX('Mène 1'!$G$5:$G$34,MATCH($P41,'Mène 1'!$D$5:$D$34,0),1),0))=13,SUM(_xlfn.IFNA(INDEX('Mène 2'!$F$5:$F$34,MATCH($P41,'Mène 2'!$B$5:$B$34,0),1),0) , _xlfn.IFNA(INDEX('Mène 2'!$G$5:$G$34,MATCH($P41,'Mène 2'!$D$5:$D$34,0),1),0))=13, SUM(_xlfn.IFNA(INDEX('Mène 3'!$F$5:$F$34,MATCH($P41,'Mène 3'!$B$5:$B$34,0),1),0) , _xlfn.IFNA(INDEX('Mène 3'!$G$5:$G$34,MATCH($P41,'Mène 3'!$D$5:$D$34,0),1),0))=13, SUM(_xlfn.IFNA(INDEX('Mène 4'!$F$5:$F$34,MATCH($P41,'Mène 4'!$B$5:$B$34,0),1),0) , _xlfn.IFNA(INDEX('Mène 4'!$G$5:$G$34,MATCH($P41,'Mène 4'!$D$5:$D$34,0),1),0))=13),$P41,"")</f>
        <v/>
      </c>
      <c r="R41" s="28" t="str">
        <f aca="true">IF(AND(Équipe!$B42&lt;&gt;0,'Mène 5'!Q41&lt;&gt;""),RAND(),"")</f>
        <v/>
      </c>
      <c r="S41" s="28" t="str">
        <f aca="true">IF(AND(Équipe!$B42&lt;&gt;0,$Q41&lt;&gt;""),RANK($R41,$R$2:INDIRECT("$R$"&amp;0+COUNTA($P$2:$P$61))),"")</f>
        <v/>
      </c>
      <c r="U41" s="28" t="str">
        <f aca="false">IF(SUM(IF(SUM(_xlfn.IFNA(INDEX('Mène 1'!$F$5:$F$34,MATCH($P41,'Mène 1'!$B$5:$B$34,0),1),0),_xlfn.IFNA(INDEX('Mène 1'!$G$5:$G$34,MATCH($P41,'Mène 1'!$D$5:$D$34,0),1),0))=13,SUM(_xlfn.IFNA(INDEX('Mène 1'!$F$5:$F$34,MATCH($P41,'Mène 1'!$B$5:$B$34,0),1),0),_xlfn.IFNA(INDEX('Mène 1'!$G$5:$G$34,MATCH($P41,'Mène 1'!$D$5:$D$34,0),1),0)),0),IF(SUM(_xlfn.IFNA(INDEX('Mène 2'!$F$5:$F$34,MATCH($P41,'Mène 2'!$B$5:$B$34,0),1),0),_xlfn.IFNA(INDEX('Mène 2'!$G$5:$G$34,MATCH($P41,'Mène 2'!$D$5:$D$34,0),1),0))=13,SUM(_xlfn.IFNA(INDEX('Mène 2'!$F$5:$F$34,MATCH($P41,'Mène 2'!$B$5:$B$34,0),1),0),_xlfn.IFNA(INDEX('Mène 2'!$G$5:$G$34,MATCH($P41,'Mène 2'!$D$5:$D$34,0),1),0)),0),IF(SUM(_xlfn.IFNA(INDEX('Mène 3'!$F$5:$F$34,MATCH($P41,'Mène 3'!$B$5:$B$34,0),1),0),_xlfn.IFNA(INDEX('Mène 3'!$G$5:$G$34,MATCH($P41,'Mène 3'!$D$5:$D$34,0),1),0))=13,SUM(_xlfn.IFNA(INDEX('Mène 3'!$F$5:$F$34,MATCH($P41,'Mène 3'!$B$5:$B$34,0),1),0),_xlfn.IFNA(INDEX('Mène 3'!$G$5:$G$34,MATCH($P41,'Mène 3'!$D$5:$D$34,0),1),0)),0),IF(SUM(_xlfn.IFNA(INDEX('Mène 4'!$F$5:$F$34,MATCH($P41,'Mène 4'!$B$5:$B$34,0),1),0),_xlfn.IFNA(INDEX('Mène 4'!$G$5:$G$34,MATCH($P41,'Mène 4'!$D$5:$D$34,0),1),0))=13,SUM(_xlfn.IFNA(INDEX('Mène 4'!$F$5:$F$34,MATCH($P41,'Mène 4'!$B$5:$B$34,0),1),0),_xlfn.IFNA(INDEX('Mène 4'!$G$5:$G$34,MATCH($P41,'Mène 4'!$D$5:$D$34,0),1),0)),0),) = 39,P41,"")</f>
        <v/>
      </c>
      <c r="V41" s="28" t="str">
        <f aca="true">IF(AND(Équipe!$B42&lt;&gt;0,'Mène 5'!U41&lt;&gt;""),RAND(),"")</f>
        <v/>
      </c>
      <c r="W41" s="28" t="str">
        <f aca="true">IF( AND(Équipe!$B42&lt;&gt;0,$U41&lt;&gt;""),RANK($V41,$V$2:INDIRECT("$V$"&amp;0+COUNTA($P$2:$P$61)))+MAX($S$2:$S$61),"")</f>
        <v/>
      </c>
      <c r="Y41" s="28" t="str">
        <f aca="false">IF(SUM(IF(SUM(_xlfn.IFNA(INDEX('Mène 1'!$F$5:$F$34,MATCH($P41,'Mène 1'!$B$5:$B$34,0),1),0),_xlfn.IFNA(INDEX('Mène 1'!$G$5:$G$34,MATCH($P41,'Mène 1'!$D$5:$D$34,0),1),0))=13,SUM(_xlfn.IFNA(INDEX('Mène 1'!$F$5:$F$34,MATCH($P41,'Mène 1'!$B$5:$B$34,0),1),0),_xlfn.IFNA(INDEX('Mène 1'!$G$5:$G$34,MATCH($P41,'Mène 1'!$D$5:$D$34,0),1),0)),0),IF(SUM(_xlfn.IFNA(INDEX('Mène 2'!$F$5:$F$34,MATCH($P41,'Mène 2'!$B$5:$B$34,0),1),0),_xlfn.IFNA(INDEX('Mène 2'!$G$5:$G$34,MATCH($P41,'Mène 2'!$D$5:$D$34,0),1),0))=13,SUM(_xlfn.IFNA(INDEX('Mène 2'!$F$5:$F$34,MATCH($P41,'Mène 2'!$B$5:$B$34,0),1),0),_xlfn.IFNA(INDEX('Mène 2'!$G$5:$G$34,MATCH($P41,'Mène 2'!$D$5:$D$34,0),1),0)),0),IF(SUM(_xlfn.IFNA(INDEX('Mène 3'!$F$5:$F$34,MATCH($P41,'Mène 3'!$B$5:$B$34,0),1),0),_xlfn.IFNA(INDEX('Mène 3'!$G$5:$G$34,MATCH($P41,'Mène 3'!$D$5:$D$34,0),1),0))=13,SUM(_xlfn.IFNA(INDEX('Mène 3'!$F$5:$F$34,MATCH($P41,'Mène 3'!$B$5:$B$34,0),1),0),_xlfn.IFNA(INDEX('Mène 3'!$G$5:$G$34,MATCH($P41,'Mène 3'!$D$5:$D$34,0),1),0)),0),IF(SUM(_xlfn.IFNA(INDEX('Mène 4'!$F$5:$F$34,MATCH($P41,'Mène 4'!$B$5:$B$34,0),1),0),_xlfn.IFNA(INDEX('Mène 4'!$G$5:$G$34,MATCH($P41,'Mène 4'!$D$5:$D$34,0),1),0))=13,SUM(_xlfn.IFNA(INDEX('Mène 4'!$F$5:$F$34,MATCH($P41,'Mène 4'!$B$5:$B$34,0),1),0),_xlfn.IFNA(INDEX('Mène 4'!$G$5:$G$34,MATCH($P41,'Mène 4'!$D$5:$D$34,0),1),0)),0),) = 26,P41,"")</f>
        <v/>
      </c>
      <c r="Z41" s="28" t="str">
        <f aca="true">IF(AND(Équipe!$B42&lt;&gt;0,'Mène 5'!Y41&lt;&gt;""),RAND(),"")</f>
        <v/>
      </c>
      <c r="AA41" s="28" t="str">
        <f aca="true">IF( AND(Équipe!$B42&lt;&gt;0,$Y41&lt;&gt;""),RANK($Z41,$Z$2:INDIRECT("$Z$"&amp;0+COUNTA($P$2:$P$61)))+MAX($W$2:$W$61),"")</f>
        <v/>
      </c>
      <c r="AC41" s="28" t="str">
        <f aca="false">IF(SUM(IF(SUM(_xlfn.IFNA(INDEX('Mène 1'!$F$5:$F$34,MATCH($P41,'Mène 1'!$B$5:$B$34,0),1),0),_xlfn.IFNA(INDEX('Mène 1'!$G$5:$G$34,MATCH($P41,'Mène 1'!$D$5:$D$34,0),1),0))=13,SUM(_xlfn.IFNA(INDEX('Mène 1'!$F$5:$F$34,MATCH($P41,'Mène 1'!$B$5:$B$34,0),1),0),_xlfn.IFNA(INDEX('Mène 1'!$G$5:$G$34,MATCH($P41,'Mène 1'!$D$5:$D$34,0),1),0)),0),IF(SUM(_xlfn.IFNA(INDEX('Mène 2'!$F$5:$F$34,MATCH($P41,'Mène 2'!$B$5:$B$34,0),1),0),_xlfn.IFNA(INDEX('Mène 2'!$G$5:$G$34,MATCH($P41,'Mène 2'!$D$5:$D$34,0),1),0))=13,SUM(_xlfn.IFNA(INDEX('Mène 2'!$F$5:$F$34,MATCH($P41,'Mène 2'!$B$5:$B$34,0),1),0),_xlfn.IFNA(INDEX('Mène 2'!$G$5:$G$34,MATCH($P41,'Mène 2'!$D$5:$D$34,0),1),0)),0),IF(SUM(_xlfn.IFNA(INDEX('Mène 3'!$F$5:$F$34,MATCH($P41,'Mène 3'!$B$5:$B$34,0),1),0),_xlfn.IFNA(INDEX('Mène 3'!$G$5:$G$34,MATCH($P41,'Mène 3'!$D$5:$D$34,0),1),0))=13,SUM(_xlfn.IFNA(INDEX('Mène 3'!$F$5:$F$43,MATCH($P41,'Mène 3'!$B$5:$B$34,0),1),0),_xlfn.IFNA(INDEX('Mène 3'!$G$5:$G$34,MATCH($P41,'Mène 3'!$D$5:$D$34,0),1),0)),0),IF(SUM(_xlfn.IFNA(INDEX('Mène 4'!$F$5:$F$34,MATCH($P41,'Mène 4'!$B$5:$B$34,0),1),0),_xlfn.IFNA(INDEX('Mène 4'!$G$5:$G$34,MATCH($P41,'Mène 4'!$D$5:$D$34,0),1),0))=13,SUM(_xlfn.IFNA(INDEX('Mène 4'!$F$5:$F$34,MATCH($P41,'Mène 4'!$B$5:$B$34,0),1),0),_xlfn.IFNA(INDEX('Mène 4'!$G$5:$G$34,MATCH($P41,'Mène 4'!$D$5:$D$34,0),1),0)),0),) = 13,P41,"")</f>
        <v/>
      </c>
      <c r="AD41" s="28" t="str">
        <f aca="true">IF(AND(Équipe!$B42&lt;&gt;0,'Mène 5'!AC41&lt;&gt;""),RAND(),"")</f>
        <v/>
      </c>
      <c r="AE41" s="28" t="str">
        <f aca="true">IF( AND(Équipe!$B42&lt;&gt;0,$AC41&lt;&gt;""),RANK($AD41,$AD$2:INDIRECT("$AD$"&amp;0+COUNTA($P$2:$P$61)))+MAX($AA$2:$AA$61),"")</f>
        <v/>
      </c>
      <c r="AG41" s="28" t="str">
        <f aca="false">IF(SUM(IF(SUM(_xlfn.IFNA(INDEX('Mène 1'!$F$5:$F$34,MATCH($P41,'Mène 1'!$B$5:$B$34,0),1),0),_xlfn.IFNA(INDEX('Mène 1'!$G$5:$G$34,MATCH($P41,'Mène 1'!$D$5:$D$34,0),1),0))=13,SUM(_xlfn.IFNA(INDEX('Mène 1'!$F$5:$F$34,MATCH($P41,'Mène 1'!$B$5:$B$34,0),1),0),_xlfn.IFNA(INDEX('Mène 1'!$G$5:$G$34,MATCH($P41,'Mène 1'!$D$5:$D$34,0),1),0)),0),IF(SUM(_xlfn.IFNA(INDEX('Mène 2'!$F$5:$F$34,MATCH($P41,'Mène 2'!$B$5:$B$34,0),1),0),_xlfn.IFNA(INDEX('Mène 2'!$G$5:$G$34,MATCH($P41,'Mène 2'!$D$5:$D$34,0),1),0))=13,SUM(_xlfn.IFNA(INDEX('Mène 2'!$F$5:$F$34,MATCH($P41,'Mène 2'!$B$5:$B$34,0),1),0),_xlfn.IFNA(INDEX('Mène 2'!$G$5:$G$34,MATCH($P41,'Mène 2'!$D$5:$D$34,0),1),0)),0),IF(SUM(_xlfn.IFNA(INDEX('Mène 3'!$F$5:$F$33,MATCH($P41,'Mène 3'!$B$5:$B$34,0),1),0),_xlfn.IFNA(INDEX('Mène 3'!$G$5:$G$34,MATCH($P41,'Mène 3'!$D$5:$D$34,0),1),0))=13,SUM(_xlfn.IFNA(INDEX('Mène 3'!$F$5:$F$34,MATCH($P41,'Mène 3'!$B$5:$B$34,0),1),0),_xlfn.IFNA(INDEX('Mène 3'!$G$5:$G$34,MATCH($P41,'Mène 3'!$D$5:$D$34,0),1),0)),0),IF(SUM(_xlfn.IFNA(INDEX('Mène 4'!$F$5:$F$34,MATCH($P41,'Mène 4'!$B$5:$B$34,0),1),0),_xlfn.IFNA(INDEX('Mène 4'!$G$5:$G$34,MATCH($P41,'Mène 4'!$D$5:$D$34,0),1),0))=13,SUM(_xlfn.IFNA(INDEX('Mène 4'!$F$5:$F$34,MATCH($P41,'Mène 4'!$B$5:$B$34,0),1),0),_xlfn.IFNA(INDEX('Mène 4'!$G$5:$G$34,MATCH($P41,'Mène 4'!$D$5:$D$34,0),1),0)),0),) = 0,P41,"")</f>
        <v/>
      </c>
      <c r="AH41" s="28" t="str">
        <f aca="true">IF(AND(Équipe!$B42&lt;&gt;0,'Mène 5'!AG41&lt;&gt;""),RAND(),"")</f>
        <v/>
      </c>
      <c r="AI41" s="28" t="str">
        <f aca="true">IF( AND(Équipe!$B42&lt;&gt;0,$AG41&lt;&gt;""),RANK($AH41,$AH$2:INDIRECT("$AH$"&amp;0+COUNTA($P$2:$P$61)))+MAX($AE$2:$AE$61),"")</f>
        <v/>
      </c>
    </row>
    <row r="42" customFormat="false" ht="12.8" hidden="false" customHeight="false" outlineLevel="0" collapsed="false">
      <c r="P42" s="28" t="str">
        <f aca="false">IF(Équipe!$B43&lt;&gt;0,Équipe!$A43,"")</f>
        <v/>
      </c>
      <c r="Q42" s="28" t="str">
        <f aca="false">IF(AND(SUM(_xlfn.IFNA(INDEX('Mène 1'!$F$5:$F$34,MATCH($P42,'Mène 1'!$B$5:$B$34,0),1),0) , _xlfn.IFNA(INDEX('Mène 1'!$G$5:$G$34,MATCH($P42,'Mène 1'!$D$5:$D$34,0),1),0))=13,SUM(_xlfn.IFNA(INDEX('Mène 2'!$F$5:$F$34,MATCH($P42,'Mène 2'!$B$5:$B$34,0),1),0) , _xlfn.IFNA(INDEX('Mène 2'!$G$5:$G$34,MATCH($P42,'Mène 2'!$D$5:$D$34,0),1),0))=13, SUM(_xlfn.IFNA(INDEX('Mène 3'!$F$5:$F$34,MATCH($P42,'Mène 3'!$B$5:$B$34,0),1),0) , _xlfn.IFNA(INDEX('Mène 3'!$G$5:$G$34,MATCH($P42,'Mène 3'!$D$5:$D$34,0),1),0))=13, SUM(_xlfn.IFNA(INDEX('Mène 4'!$F$5:$F$34,MATCH($P42,'Mène 4'!$B$5:$B$34,0),1),0) , _xlfn.IFNA(INDEX('Mène 4'!$G$5:$G$34,MATCH($P42,'Mène 4'!$D$5:$D$34,0),1),0))=13),$P42,"")</f>
        <v/>
      </c>
      <c r="R42" s="28" t="str">
        <f aca="true">IF(AND(Équipe!$B43&lt;&gt;0,'Mène 5'!Q42&lt;&gt;""),RAND(),"")</f>
        <v/>
      </c>
      <c r="S42" s="28" t="str">
        <f aca="true">IF(AND(Équipe!$B43&lt;&gt;0,$Q42&lt;&gt;""),RANK($R42,$R$2:INDIRECT("$R$"&amp;0+COUNTA($P$2:$P$61))),"")</f>
        <v/>
      </c>
      <c r="U42" s="28" t="str">
        <f aca="false">IF(SUM(IF(SUM(_xlfn.IFNA(INDEX('Mène 1'!$F$5:$F$34,MATCH($P42,'Mène 1'!$B$5:$B$34,0),1),0),_xlfn.IFNA(INDEX('Mène 1'!$G$5:$G$34,MATCH($P42,'Mène 1'!$D$5:$D$34,0),1),0))=13,SUM(_xlfn.IFNA(INDEX('Mène 1'!$F$5:$F$34,MATCH($P42,'Mène 1'!$B$5:$B$34,0),1),0),_xlfn.IFNA(INDEX('Mène 1'!$G$5:$G$34,MATCH($P42,'Mène 1'!$D$5:$D$34,0),1),0)),0),IF(SUM(_xlfn.IFNA(INDEX('Mène 2'!$F$5:$F$34,MATCH($P42,'Mène 2'!$B$5:$B$34,0),1),0),_xlfn.IFNA(INDEX('Mène 2'!$G$5:$G$34,MATCH($P42,'Mène 2'!$D$5:$D$34,0),1),0))=13,SUM(_xlfn.IFNA(INDEX('Mène 2'!$F$5:$F$34,MATCH($P42,'Mène 2'!$B$5:$B$34,0),1),0),_xlfn.IFNA(INDEX('Mène 2'!$G$5:$G$34,MATCH($P42,'Mène 2'!$D$5:$D$34,0),1),0)),0),IF(SUM(_xlfn.IFNA(INDEX('Mène 3'!$F$5:$F$34,MATCH($P42,'Mène 3'!$B$5:$B$34,0),1),0),_xlfn.IFNA(INDEX('Mène 3'!$G$5:$G$34,MATCH($P42,'Mène 3'!$D$5:$D$34,0),1),0))=13,SUM(_xlfn.IFNA(INDEX('Mène 3'!$F$5:$F$34,MATCH($P42,'Mène 3'!$B$5:$B$34,0),1),0),_xlfn.IFNA(INDEX('Mène 3'!$G$5:$G$34,MATCH($P42,'Mène 3'!$D$5:$D$34,0),1),0)),0),IF(SUM(_xlfn.IFNA(INDEX('Mène 4'!$F$5:$F$34,MATCH($P42,'Mène 4'!$B$5:$B$34,0),1),0),_xlfn.IFNA(INDEX('Mène 4'!$G$5:$G$34,MATCH($P42,'Mène 4'!$D$5:$D$34,0),1),0))=13,SUM(_xlfn.IFNA(INDEX('Mène 4'!$F$5:$F$34,MATCH($P42,'Mène 4'!$B$5:$B$34,0),1),0),_xlfn.IFNA(INDEX('Mène 4'!$G$5:$G$34,MATCH($P42,'Mène 4'!$D$5:$D$34,0),1),0)),0),) = 39,P42,"")</f>
        <v/>
      </c>
      <c r="V42" s="28" t="str">
        <f aca="true">IF(AND(Équipe!$B43&lt;&gt;0,'Mène 5'!U42&lt;&gt;""),RAND(),"")</f>
        <v/>
      </c>
      <c r="W42" s="28" t="str">
        <f aca="true">IF( AND(Équipe!$B43&lt;&gt;0,$U42&lt;&gt;""),RANK($V42,$V$2:INDIRECT("$V$"&amp;0+COUNTA($P$2:$P$61)))+MAX($S$2:$S$61),"")</f>
        <v/>
      </c>
      <c r="Y42" s="28" t="str">
        <f aca="false">IF(SUM(IF(SUM(_xlfn.IFNA(INDEX('Mène 1'!$F$5:$F$34,MATCH($P42,'Mène 1'!$B$5:$B$34,0),1),0),_xlfn.IFNA(INDEX('Mène 1'!$G$5:$G$34,MATCH($P42,'Mène 1'!$D$5:$D$34,0),1),0))=13,SUM(_xlfn.IFNA(INDEX('Mène 1'!$F$5:$F$34,MATCH($P42,'Mène 1'!$B$5:$B$34,0),1),0),_xlfn.IFNA(INDEX('Mène 1'!$G$5:$G$34,MATCH($P42,'Mène 1'!$D$5:$D$34,0),1),0)),0),IF(SUM(_xlfn.IFNA(INDEX('Mène 2'!$F$5:$F$34,MATCH($P42,'Mène 2'!$B$5:$B$34,0),1),0),_xlfn.IFNA(INDEX('Mène 2'!$G$5:$G$34,MATCH($P42,'Mène 2'!$D$5:$D$34,0),1),0))=13,SUM(_xlfn.IFNA(INDEX('Mène 2'!$F$5:$F$34,MATCH($P42,'Mène 2'!$B$5:$B$34,0),1),0),_xlfn.IFNA(INDEX('Mène 2'!$G$5:$G$34,MATCH($P42,'Mène 2'!$D$5:$D$34,0),1),0)),0),IF(SUM(_xlfn.IFNA(INDEX('Mène 3'!$F$5:$F$34,MATCH($P42,'Mène 3'!$B$5:$B$34,0),1),0),_xlfn.IFNA(INDEX('Mène 3'!$G$5:$G$34,MATCH($P42,'Mène 3'!$D$5:$D$34,0),1),0))=13,SUM(_xlfn.IFNA(INDEX('Mène 3'!$F$5:$F$34,MATCH($P42,'Mène 3'!$B$5:$B$34,0),1),0),_xlfn.IFNA(INDEX('Mène 3'!$G$5:$G$34,MATCH($P42,'Mène 3'!$D$5:$D$34,0),1),0)),0),IF(SUM(_xlfn.IFNA(INDEX('Mène 4'!$F$5:$F$34,MATCH($P42,'Mène 4'!$B$5:$B$34,0),1),0),_xlfn.IFNA(INDEX('Mène 4'!$G$5:$G$34,MATCH($P42,'Mène 4'!$D$5:$D$34,0),1),0))=13,SUM(_xlfn.IFNA(INDEX('Mène 4'!$F$5:$F$34,MATCH($P42,'Mène 4'!$B$5:$B$34,0),1),0),_xlfn.IFNA(INDEX('Mène 4'!$G$5:$G$34,MATCH($P42,'Mène 4'!$D$5:$D$34,0),1),0)),0),) = 26,P42,"")</f>
        <v/>
      </c>
      <c r="Z42" s="28" t="str">
        <f aca="true">IF(AND(Équipe!$B43&lt;&gt;0,'Mène 5'!Y42&lt;&gt;""),RAND(),"")</f>
        <v/>
      </c>
      <c r="AA42" s="28" t="str">
        <f aca="true">IF( AND(Équipe!$B43&lt;&gt;0,$Y42&lt;&gt;""),RANK($Z42,$Z$2:INDIRECT("$Z$"&amp;0+COUNTA($P$2:$P$61)))+MAX($W$2:$W$61),"")</f>
        <v/>
      </c>
      <c r="AC42" s="28" t="str">
        <f aca="false">IF(SUM(IF(SUM(_xlfn.IFNA(INDEX('Mène 1'!$F$5:$F$34,MATCH($P42,'Mène 1'!$B$5:$B$34,0),1),0),_xlfn.IFNA(INDEX('Mène 1'!$G$5:$G$34,MATCH($P42,'Mène 1'!$D$5:$D$34,0),1),0))=13,SUM(_xlfn.IFNA(INDEX('Mène 1'!$F$5:$F$34,MATCH($P42,'Mène 1'!$B$5:$B$34,0),1),0),_xlfn.IFNA(INDEX('Mène 1'!$G$5:$G$34,MATCH($P42,'Mène 1'!$D$5:$D$34,0),1),0)),0),IF(SUM(_xlfn.IFNA(INDEX('Mène 2'!$F$5:$F$34,MATCH($P42,'Mène 2'!$B$5:$B$34,0),1),0),_xlfn.IFNA(INDEX('Mène 2'!$G$5:$G$34,MATCH($P42,'Mène 2'!$D$5:$D$34,0),1),0))=13,SUM(_xlfn.IFNA(INDEX('Mène 2'!$F$5:$F$34,MATCH($P42,'Mène 2'!$B$5:$B$34,0),1),0),_xlfn.IFNA(INDEX('Mène 2'!$G$5:$G$34,MATCH($P42,'Mène 2'!$D$5:$D$34,0),1),0)),0),IF(SUM(_xlfn.IFNA(INDEX('Mène 3'!$F$5:$F$34,MATCH($P42,'Mène 3'!$B$5:$B$34,0),1),0),_xlfn.IFNA(INDEX('Mène 3'!$G$5:$G$34,MATCH($P42,'Mène 3'!$D$5:$D$34,0),1),0))=13,SUM(_xlfn.IFNA(INDEX('Mène 3'!$F$5:$F$43,MATCH($P42,'Mène 3'!$B$5:$B$34,0),1),0),_xlfn.IFNA(INDEX('Mène 3'!$G$5:$G$34,MATCH($P42,'Mène 3'!$D$5:$D$34,0),1),0)),0),IF(SUM(_xlfn.IFNA(INDEX('Mène 4'!$F$5:$F$34,MATCH($P42,'Mène 4'!$B$5:$B$34,0),1),0),_xlfn.IFNA(INDEX('Mène 4'!$G$5:$G$34,MATCH($P42,'Mène 4'!$D$5:$D$34,0),1),0))=13,SUM(_xlfn.IFNA(INDEX('Mène 4'!$F$5:$F$34,MATCH($P42,'Mène 4'!$B$5:$B$34,0),1),0),_xlfn.IFNA(INDEX('Mène 4'!$G$5:$G$34,MATCH($P42,'Mène 4'!$D$5:$D$34,0),1),0)),0),) = 13,P42,"")</f>
        <v/>
      </c>
      <c r="AD42" s="28" t="str">
        <f aca="true">IF(AND(Équipe!$B43&lt;&gt;0,'Mène 5'!AC42&lt;&gt;""),RAND(),"")</f>
        <v/>
      </c>
      <c r="AE42" s="28" t="str">
        <f aca="true">IF( AND(Équipe!$B43&lt;&gt;0,$AC42&lt;&gt;""),RANK($AD42,$AD$2:INDIRECT("$AD$"&amp;0+COUNTA($P$2:$P$61)))+MAX($AA$2:$AA$61),"")</f>
        <v/>
      </c>
      <c r="AG42" s="28" t="str">
        <f aca="false">IF(SUM(IF(SUM(_xlfn.IFNA(INDEX('Mène 1'!$F$5:$F$34,MATCH($P42,'Mène 1'!$B$5:$B$34,0),1),0),_xlfn.IFNA(INDEX('Mène 1'!$G$5:$G$34,MATCH($P42,'Mène 1'!$D$5:$D$34,0),1),0))=13,SUM(_xlfn.IFNA(INDEX('Mène 1'!$F$5:$F$34,MATCH($P42,'Mène 1'!$B$5:$B$34,0),1),0),_xlfn.IFNA(INDEX('Mène 1'!$G$5:$G$34,MATCH($P42,'Mène 1'!$D$5:$D$34,0),1),0)),0),IF(SUM(_xlfn.IFNA(INDEX('Mène 2'!$F$5:$F$34,MATCH($P42,'Mène 2'!$B$5:$B$34,0),1),0),_xlfn.IFNA(INDEX('Mène 2'!$G$5:$G$34,MATCH($P42,'Mène 2'!$D$5:$D$34,0),1),0))=13,SUM(_xlfn.IFNA(INDEX('Mène 2'!$F$5:$F$34,MATCH($P42,'Mène 2'!$B$5:$B$34,0),1),0),_xlfn.IFNA(INDEX('Mène 2'!$G$5:$G$34,MATCH($P42,'Mène 2'!$D$5:$D$34,0),1),0)),0),IF(SUM(_xlfn.IFNA(INDEX('Mène 3'!$F$5:$F$33,MATCH($P42,'Mène 3'!$B$5:$B$34,0),1),0),_xlfn.IFNA(INDEX('Mène 3'!$G$5:$G$34,MATCH($P42,'Mène 3'!$D$5:$D$34,0),1),0))=13,SUM(_xlfn.IFNA(INDEX('Mène 3'!$F$5:$F$34,MATCH($P42,'Mène 3'!$B$5:$B$34,0),1),0),_xlfn.IFNA(INDEX('Mène 3'!$G$5:$G$34,MATCH($P42,'Mène 3'!$D$5:$D$34,0),1),0)),0),IF(SUM(_xlfn.IFNA(INDEX('Mène 4'!$F$5:$F$34,MATCH($P42,'Mène 4'!$B$5:$B$34,0),1),0),_xlfn.IFNA(INDEX('Mène 4'!$G$5:$G$34,MATCH($P42,'Mène 4'!$D$5:$D$34,0),1),0))=13,SUM(_xlfn.IFNA(INDEX('Mène 4'!$F$5:$F$34,MATCH($P42,'Mène 4'!$B$5:$B$34,0),1),0),_xlfn.IFNA(INDEX('Mène 4'!$G$5:$G$34,MATCH($P42,'Mène 4'!$D$5:$D$34,0),1),0)),0),) = 0,P42,"")</f>
        <v/>
      </c>
      <c r="AH42" s="28" t="str">
        <f aca="true">IF(AND(Équipe!$B43&lt;&gt;0,'Mène 5'!AG42&lt;&gt;""),RAND(),"")</f>
        <v/>
      </c>
      <c r="AI42" s="28" t="str">
        <f aca="true">IF( AND(Équipe!$B43&lt;&gt;0,$AG42&lt;&gt;""),RANK($AH42,$AH$2:INDIRECT("$AH$"&amp;0+COUNTA($P$2:$P$61)))+MAX($AE$2:$AE$61),"")</f>
        <v/>
      </c>
    </row>
    <row r="43" customFormat="false" ht="12.8" hidden="false" customHeight="false" outlineLevel="0" collapsed="false">
      <c r="P43" s="28" t="str">
        <f aca="false">IF(Équipe!$B44&lt;&gt;0,Équipe!$A44,"")</f>
        <v/>
      </c>
      <c r="Q43" s="28" t="str">
        <f aca="false">IF(AND(SUM(_xlfn.IFNA(INDEX('Mène 1'!$F$5:$F$34,MATCH($P43,'Mène 1'!$B$5:$B$34,0),1),0) , _xlfn.IFNA(INDEX('Mène 1'!$G$5:$G$34,MATCH($P43,'Mène 1'!$D$5:$D$34,0),1),0))=13,SUM(_xlfn.IFNA(INDEX('Mène 2'!$F$5:$F$34,MATCH($P43,'Mène 2'!$B$5:$B$34,0),1),0) , _xlfn.IFNA(INDEX('Mène 2'!$G$5:$G$34,MATCH($P43,'Mène 2'!$D$5:$D$34,0),1),0))=13, SUM(_xlfn.IFNA(INDEX('Mène 3'!$F$5:$F$34,MATCH($P43,'Mène 3'!$B$5:$B$34,0),1),0) , _xlfn.IFNA(INDEX('Mène 3'!$G$5:$G$34,MATCH($P43,'Mène 3'!$D$5:$D$34,0),1),0))=13, SUM(_xlfn.IFNA(INDEX('Mène 4'!$F$5:$F$34,MATCH($P43,'Mène 4'!$B$5:$B$34,0),1),0) , _xlfn.IFNA(INDEX('Mène 4'!$G$5:$G$34,MATCH($P43,'Mène 4'!$D$5:$D$34,0),1),0))=13),$P43,"")</f>
        <v/>
      </c>
      <c r="R43" s="28" t="str">
        <f aca="true">IF(AND(Équipe!$B44&lt;&gt;0,'Mène 5'!Q43&lt;&gt;""),RAND(),"")</f>
        <v/>
      </c>
      <c r="S43" s="28" t="str">
        <f aca="true">IF(AND(Équipe!$B44&lt;&gt;0,$Q43&lt;&gt;""),RANK($R43,$R$2:INDIRECT("$R$"&amp;0+COUNTA($P$2:$P$61))),"")</f>
        <v/>
      </c>
      <c r="U43" s="28" t="str">
        <f aca="false">IF(SUM(IF(SUM(_xlfn.IFNA(INDEX('Mène 1'!$F$5:$F$34,MATCH($P43,'Mène 1'!$B$5:$B$34,0),1),0),_xlfn.IFNA(INDEX('Mène 1'!$G$5:$G$34,MATCH($P43,'Mène 1'!$D$5:$D$34,0),1),0))=13,SUM(_xlfn.IFNA(INDEX('Mène 1'!$F$5:$F$34,MATCH($P43,'Mène 1'!$B$5:$B$34,0),1),0),_xlfn.IFNA(INDEX('Mène 1'!$G$5:$G$34,MATCH($P43,'Mène 1'!$D$5:$D$34,0),1),0)),0),IF(SUM(_xlfn.IFNA(INDEX('Mène 2'!$F$5:$F$34,MATCH($P43,'Mène 2'!$B$5:$B$34,0),1),0),_xlfn.IFNA(INDEX('Mène 2'!$G$5:$G$34,MATCH($P43,'Mène 2'!$D$5:$D$34,0),1),0))=13,SUM(_xlfn.IFNA(INDEX('Mène 2'!$F$5:$F$34,MATCH($P43,'Mène 2'!$B$5:$B$34,0),1),0),_xlfn.IFNA(INDEX('Mène 2'!$G$5:$G$34,MATCH($P43,'Mène 2'!$D$5:$D$34,0),1),0)),0),IF(SUM(_xlfn.IFNA(INDEX('Mène 3'!$F$5:$F$34,MATCH($P43,'Mène 3'!$B$5:$B$34,0),1),0),_xlfn.IFNA(INDEX('Mène 3'!$G$5:$G$34,MATCH($P43,'Mène 3'!$D$5:$D$34,0),1),0))=13,SUM(_xlfn.IFNA(INDEX('Mène 3'!$F$5:$F$34,MATCH($P43,'Mène 3'!$B$5:$B$34,0),1),0),_xlfn.IFNA(INDEX('Mène 3'!$G$5:$G$34,MATCH($P43,'Mène 3'!$D$5:$D$34,0),1),0)),0),IF(SUM(_xlfn.IFNA(INDEX('Mène 4'!$F$5:$F$34,MATCH($P43,'Mène 4'!$B$5:$B$34,0),1),0),_xlfn.IFNA(INDEX('Mène 4'!$G$5:$G$34,MATCH($P43,'Mène 4'!$D$5:$D$34,0),1),0))=13,SUM(_xlfn.IFNA(INDEX('Mène 4'!$F$5:$F$34,MATCH($P43,'Mène 4'!$B$5:$B$34,0),1),0),_xlfn.IFNA(INDEX('Mène 4'!$G$5:$G$34,MATCH($P43,'Mène 4'!$D$5:$D$34,0),1),0)),0),) = 39,P43,"")</f>
        <v/>
      </c>
      <c r="V43" s="28" t="str">
        <f aca="true">IF(AND(Équipe!$B44&lt;&gt;0,'Mène 5'!U43&lt;&gt;""),RAND(),"")</f>
        <v/>
      </c>
      <c r="W43" s="28" t="str">
        <f aca="true">IF( AND(Équipe!$B44&lt;&gt;0,$U43&lt;&gt;""),RANK($V43,$V$2:INDIRECT("$V$"&amp;0+COUNTA($P$2:$P$61)))+MAX($S$2:$S$61),"")</f>
        <v/>
      </c>
      <c r="Y43" s="28" t="str">
        <f aca="false">IF(SUM(IF(SUM(_xlfn.IFNA(INDEX('Mène 1'!$F$5:$F$34,MATCH($P43,'Mène 1'!$B$5:$B$34,0),1),0),_xlfn.IFNA(INDEX('Mène 1'!$G$5:$G$34,MATCH($P43,'Mène 1'!$D$5:$D$34,0),1),0))=13,SUM(_xlfn.IFNA(INDEX('Mène 1'!$F$5:$F$34,MATCH($P43,'Mène 1'!$B$5:$B$34,0),1),0),_xlfn.IFNA(INDEX('Mène 1'!$G$5:$G$34,MATCH($P43,'Mène 1'!$D$5:$D$34,0),1),0)),0),IF(SUM(_xlfn.IFNA(INDEX('Mène 2'!$F$5:$F$34,MATCH($P43,'Mène 2'!$B$5:$B$34,0),1),0),_xlfn.IFNA(INDEX('Mène 2'!$G$5:$G$34,MATCH($P43,'Mène 2'!$D$5:$D$34,0),1),0))=13,SUM(_xlfn.IFNA(INDEX('Mène 2'!$F$5:$F$34,MATCH($P43,'Mène 2'!$B$5:$B$34,0),1),0),_xlfn.IFNA(INDEX('Mène 2'!$G$5:$G$34,MATCH($P43,'Mène 2'!$D$5:$D$34,0),1),0)),0),IF(SUM(_xlfn.IFNA(INDEX('Mène 3'!$F$5:$F$34,MATCH($P43,'Mène 3'!$B$5:$B$34,0),1),0),_xlfn.IFNA(INDEX('Mène 3'!$G$5:$G$34,MATCH($P43,'Mène 3'!$D$5:$D$34,0),1),0))=13,SUM(_xlfn.IFNA(INDEX('Mène 3'!$F$5:$F$34,MATCH($P43,'Mène 3'!$B$5:$B$34,0),1),0),_xlfn.IFNA(INDEX('Mène 3'!$G$5:$G$34,MATCH($P43,'Mène 3'!$D$5:$D$34,0),1),0)),0),IF(SUM(_xlfn.IFNA(INDEX('Mène 4'!$F$5:$F$34,MATCH($P43,'Mène 4'!$B$5:$B$34,0),1),0),_xlfn.IFNA(INDEX('Mène 4'!$G$5:$G$34,MATCH($P43,'Mène 4'!$D$5:$D$34,0),1),0))=13,SUM(_xlfn.IFNA(INDEX('Mène 4'!$F$5:$F$34,MATCH($P43,'Mène 4'!$B$5:$B$34,0),1),0),_xlfn.IFNA(INDEX('Mène 4'!$G$5:$G$34,MATCH($P43,'Mène 4'!$D$5:$D$34,0),1),0)),0),) = 26,P43,"")</f>
        <v/>
      </c>
      <c r="Z43" s="28" t="str">
        <f aca="true">IF(AND(Équipe!$B44&lt;&gt;0,'Mène 5'!Y43&lt;&gt;""),RAND(),"")</f>
        <v/>
      </c>
      <c r="AA43" s="28" t="str">
        <f aca="true">IF( AND(Équipe!$B44&lt;&gt;0,$Y43&lt;&gt;""),RANK($Z43,$Z$2:INDIRECT("$Z$"&amp;0+COUNTA($P$2:$P$61)))+MAX($W$2:$W$61),"")</f>
        <v/>
      </c>
      <c r="AC43" s="28" t="str">
        <f aca="false">IF(SUM(IF(SUM(_xlfn.IFNA(INDEX('Mène 1'!$F$5:$F$34,MATCH($P43,'Mène 1'!$B$5:$B$34,0),1),0),_xlfn.IFNA(INDEX('Mène 1'!$G$5:$G$34,MATCH($P43,'Mène 1'!$D$5:$D$34,0),1),0))=13,SUM(_xlfn.IFNA(INDEX('Mène 1'!$F$5:$F$34,MATCH($P43,'Mène 1'!$B$5:$B$34,0),1),0),_xlfn.IFNA(INDEX('Mène 1'!$G$5:$G$34,MATCH($P43,'Mène 1'!$D$5:$D$34,0),1),0)),0),IF(SUM(_xlfn.IFNA(INDEX('Mène 2'!$F$5:$F$34,MATCH($P43,'Mène 2'!$B$5:$B$34,0),1),0),_xlfn.IFNA(INDEX('Mène 2'!$G$5:$G$34,MATCH($P43,'Mène 2'!$D$5:$D$34,0),1),0))=13,SUM(_xlfn.IFNA(INDEX('Mène 2'!$F$5:$F$34,MATCH($P43,'Mène 2'!$B$5:$B$34,0),1),0),_xlfn.IFNA(INDEX('Mène 2'!$G$5:$G$34,MATCH($P43,'Mène 2'!$D$5:$D$34,0),1),0)),0),IF(SUM(_xlfn.IFNA(INDEX('Mène 3'!$F$5:$F$34,MATCH($P43,'Mène 3'!$B$5:$B$34,0),1),0),_xlfn.IFNA(INDEX('Mène 3'!$G$5:$G$34,MATCH($P43,'Mène 3'!$D$5:$D$34,0),1),0))=13,SUM(_xlfn.IFNA(INDEX('Mène 3'!$F$5:$F$43,MATCH($P43,'Mène 3'!$B$5:$B$34,0),1),0),_xlfn.IFNA(INDEX('Mène 3'!$G$5:$G$34,MATCH($P43,'Mène 3'!$D$5:$D$34,0),1),0)),0),IF(SUM(_xlfn.IFNA(INDEX('Mène 4'!$F$5:$F$34,MATCH($P43,'Mène 4'!$B$5:$B$34,0),1),0),_xlfn.IFNA(INDEX('Mène 4'!$G$5:$G$34,MATCH($P43,'Mène 4'!$D$5:$D$34,0),1),0))=13,SUM(_xlfn.IFNA(INDEX('Mène 4'!$F$5:$F$34,MATCH($P43,'Mène 4'!$B$5:$B$34,0),1),0),_xlfn.IFNA(INDEX('Mène 4'!$G$5:$G$34,MATCH($P43,'Mène 4'!$D$5:$D$34,0),1),0)),0),) = 13,P43,"")</f>
        <v/>
      </c>
      <c r="AD43" s="28" t="str">
        <f aca="true">IF(AND(Équipe!$B44&lt;&gt;0,'Mène 5'!AC43&lt;&gt;""),RAND(),"")</f>
        <v/>
      </c>
      <c r="AE43" s="28" t="str">
        <f aca="true">IF( AND(Équipe!$B44&lt;&gt;0,$AC43&lt;&gt;""),RANK($AD43,$AD$2:INDIRECT("$AD$"&amp;0+COUNTA($P$2:$P$61)))+MAX($AA$2:$AA$61),"")</f>
        <v/>
      </c>
      <c r="AG43" s="28" t="str">
        <f aca="false">IF(SUM(IF(SUM(_xlfn.IFNA(INDEX('Mène 1'!$F$5:$F$34,MATCH($P43,'Mène 1'!$B$5:$B$34,0),1),0),_xlfn.IFNA(INDEX('Mène 1'!$G$5:$G$34,MATCH($P43,'Mène 1'!$D$5:$D$34,0),1),0))=13,SUM(_xlfn.IFNA(INDEX('Mène 1'!$F$5:$F$34,MATCH($P43,'Mène 1'!$B$5:$B$34,0),1),0),_xlfn.IFNA(INDEX('Mène 1'!$G$5:$G$34,MATCH($P43,'Mène 1'!$D$5:$D$34,0),1),0)),0),IF(SUM(_xlfn.IFNA(INDEX('Mène 2'!$F$5:$F$34,MATCH($P43,'Mène 2'!$B$5:$B$34,0),1),0),_xlfn.IFNA(INDEX('Mène 2'!$G$5:$G$34,MATCH($P43,'Mène 2'!$D$5:$D$34,0),1),0))=13,SUM(_xlfn.IFNA(INDEX('Mène 2'!$F$5:$F$34,MATCH($P43,'Mène 2'!$B$5:$B$34,0),1),0),_xlfn.IFNA(INDEX('Mène 2'!$G$5:$G$34,MATCH($P43,'Mène 2'!$D$5:$D$34,0),1),0)),0),IF(SUM(_xlfn.IFNA(INDEX('Mène 3'!$F$5:$F$33,MATCH($P43,'Mène 3'!$B$5:$B$34,0),1),0),_xlfn.IFNA(INDEX('Mène 3'!$G$5:$G$34,MATCH($P43,'Mène 3'!$D$5:$D$34,0),1),0))=13,SUM(_xlfn.IFNA(INDEX('Mène 3'!$F$5:$F$34,MATCH($P43,'Mène 3'!$B$5:$B$34,0),1),0),_xlfn.IFNA(INDEX('Mène 3'!$G$5:$G$34,MATCH($P43,'Mène 3'!$D$5:$D$34,0),1),0)),0),IF(SUM(_xlfn.IFNA(INDEX('Mène 4'!$F$5:$F$34,MATCH($P43,'Mène 4'!$B$5:$B$34,0),1),0),_xlfn.IFNA(INDEX('Mène 4'!$G$5:$G$34,MATCH($P43,'Mène 4'!$D$5:$D$34,0),1),0))=13,SUM(_xlfn.IFNA(INDEX('Mène 4'!$F$5:$F$34,MATCH($P43,'Mène 4'!$B$5:$B$34,0),1),0),_xlfn.IFNA(INDEX('Mène 4'!$G$5:$G$34,MATCH($P43,'Mène 4'!$D$5:$D$34,0),1),0)),0),) = 0,P43,"")</f>
        <v/>
      </c>
      <c r="AH43" s="28" t="str">
        <f aca="true">IF(AND(Équipe!$B44&lt;&gt;0,'Mène 5'!AG43&lt;&gt;""),RAND(),"")</f>
        <v/>
      </c>
      <c r="AI43" s="28" t="str">
        <f aca="true">IF( AND(Équipe!$B44&lt;&gt;0,$AG43&lt;&gt;""),RANK($AH43,$AH$2:INDIRECT("$AH$"&amp;0+COUNTA($P$2:$P$61)))+MAX($AE$2:$AE$61),"")</f>
        <v/>
      </c>
    </row>
    <row r="44" customFormat="false" ht="12.8" hidden="false" customHeight="false" outlineLevel="0" collapsed="false">
      <c r="P44" s="28" t="str">
        <f aca="false">IF(Équipe!$B45&lt;&gt;0,Équipe!$A45,"")</f>
        <v/>
      </c>
      <c r="Q44" s="28" t="str">
        <f aca="false">IF(AND(SUM(_xlfn.IFNA(INDEX('Mène 1'!$F$5:$F$34,MATCH($P44,'Mène 1'!$B$5:$B$34,0),1),0) , _xlfn.IFNA(INDEX('Mène 1'!$G$5:$G$34,MATCH($P44,'Mène 1'!$D$5:$D$34,0),1),0))=13,SUM(_xlfn.IFNA(INDEX('Mène 2'!$F$5:$F$34,MATCH($P44,'Mène 2'!$B$5:$B$34,0),1),0) , _xlfn.IFNA(INDEX('Mène 2'!$G$5:$G$34,MATCH($P44,'Mène 2'!$D$5:$D$34,0),1),0))=13, SUM(_xlfn.IFNA(INDEX('Mène 3'!$F$5:$F$34,MATCH($P44,'Mène 3'!$B$5:$B$34,0),1),0) , _xlfn.IFNA(INDEX('Mène 3'!$G$5:$G$34,MATCH($P44,'Mène 3'!$D$5:$D$34,0),1),0))=13, SUM(_xlfn.IFNA(INDEX('Mène 4'!$F$5:$F$34,MATCH($P44,'Mène 4'!$B$5:$B$34,0),1),0) , _xlfn.IFNA(INDEX('Mène 4'!$G$5:$G$34,MATCH($P44,'Mène 4'!$D$5:$D$34,0),1),0))=13),$P44,"")</f>
        <v/>
      </c>
      <c r="R44" s="28" t="str">
        <f aca="true">IF(AND(Équipe!$B45&lt;&gt;0,'Mène 5'!Q44&lt;&gt;""),RAND(),"")</f>
        <v/>
      </c>
      <c r="S44" s="28" t="str">
        <f aca="true">IF(AND(Équipe!$B45&lt;&gt;0,$Q44&lt;&gt;""),RANK($R44,$R$2:INDIRECT("$R$"&amp;0+COUNTA($P$2:$P$61))),"")</f>
        <v/>
      </c>
      <c r="U44" s="28" t="str">
        <f aca="false">IF(SUM(IF(SUM(_xlfn.IFNA(INDEX('Mène 1'!$F$5:$F$34,MATCH($P44,'Mène 1'!$B$5:$B$34,0),1),0),_xlfn.IFNA(INDEX('Mène 1'!$G$5:$G$34,MATCH($P44,'Mène 1'!$D$5:$D$34,0),1),0))=13,SUM(_xlfn.IFNA(INDEX('Mène 1'!$F$5:$F$34,MATCH($P44,'Mène 1'!$B$5:$B$34,0),1),0),_xlfn.IFNA(INDEX('Mène 1'!$G$5:$G$34,MATCH($P44,'Mène 1'!$D$5:$D$34,0),1),0)),0),IF(SUM(_xlfn.IFNA(INDEX('Mène 2'!$F$5:$F$34,MATCH($P44,'Mène 2'!$B$5:$B$34,0),1),0),_xlfn.IFNA(INDEX('Mène 2'!$G$5:$G$34,MATCH($P44,'Mène 2'!$D$5:$D$34,0),1),0))=13,SUM(_xlfn.IFNA(INDEX('Mène 2'!$F$5:$F$34,MATCH($P44,'Mène 2'!$B$5:$B$34,0),1),0),_xlfn.IFNA(INDEX('Mène 2'!$G$5:$G$34,MATCH($P44,'Mène 2'!$D$5:$D$34,0),1),0)),0),IF(SUM(_xlfn.IFNA(INDEX('Mène 3'!$F$5:$F$34,MATCH($P44,'Mène 3'!$B$5:$B$34,0),1),0),_xlfn.IFNA(INDEX('Mène 3'!$G$5:$G$34,MATCH($P44,'Mène 3'!$D$5:$D$34,0),1),0))=13,SUM(_xlfn.IFNA(INDEX('Mène 3'!$F$5:$F$34,MATCH($P44,'Mène 3'!$B$5:$B$34,0),1),0),_xlfn.IFNA(INDEX('Mène 3'!$G$5:$G$34,MATCH($P44,'Mène 3'!$D$5:$D$34,0),1),0)),0),IF(SUM(_xlfn.IFNA(INDEX('Mène 4'!$F$5:$F$34,MATCH($P44,'Mène 4'!$B$5:$B$34,0),1),0),_xlfn.IFNA(INDEX('Mène 4'!$G$5:$G$34,MATCH($P44,'Mène 4'!$D$5:$D$34,0),1),0))=13,SUM(_xlfn.IFNA(INDEX('Mène 4'!$F$5:$F$34,MATCH($P44,'Mène 4'!$B$5:$B$34,0),1),0),_xlfn.IFNA(INDEX('Mène 4'!$G$5:$G$34,MATCH($P44,'Mène 4'!$D$5:$D$34,0),1),0)),0),) = 39,P44,"")</f>
        <v/>
      </c>
      <c r="V44" s="28" t="str">
        <f aca="true">IF(AND(Équipe!$B45&lt;&gt;0,'Mène 5'!U44&lt;&gt;""),RAND(),"")</f>
        <v/>
      </c>
      <c r="W44" s="28" t="str">
        <f aca="true">IF( AND(Équipe!$B45&lt;&gt;0,$U44&lt;&gt;""),RANK($V44,$V$2:INDIRECT("$V$"&amp;0+COUNTA($P$2:$P$61)))+MAX($S$2:$S$61),"")</f>
        <v/>
      </c>
      <c r="Y44" s="28" t="str">
        <f aca="false">IF(SUM(IF(SUM(_xlfn.IFNA(INDEX('Mène 1'!$F$5:$F$34,MATCH($P44,'Mène 1'!$B$5:$B$34,0),1),0),_xlfn.IFNA(INDEX('Mène 1'!$G$5:$G$34,MATCH($P44,'Mène 1'!$D$5:$D$34,0),1),0))=13,SUM(_xlfn.IFNA(INDEX('Mène 1'!$F$5:$F$34,MATCH($P44,'Mène 1'!$B$5:$B$34,0),1),0),_xlfn.IFNA(INDEX('Mène 1'!$G$5:$G$34,MATCH($P44,'Mène 1'!$D$5:$D$34,0),1),0)),0),IF(SUM(_xlfn.IFNA(INDEX('Mène 2'!$F$5:$F$34,MATCH($P44,'Mène 2'!$B$5:$B$34,0),1),0),_xlfn.IFNA(INDEX('Mène 2'!$G$5:$G$34,MATCH($P44,'Mène 2'!$D$5:$D$34,0),1),0))=13,SUM(_xlfn.IFNA(INDEX('Mène 2'!$F$5:$F$34,MATCH($P44,'Mène 2'!$B$5:$B$34,0),1),0),_xlfn.IFNA(INDEX('Mène 2'!$G$5:$G$34,MATCH($P44,'Mène 2'!$D$5:$D$34,0),1),0)),0),IF(SUM(_xlfn.IFNA(INDEX('Mène 3'!$F$5:$F$34,MATCH($P44,'Mène 3'!$B$5:$B$34,0),1),0),_xlfn.IFNA(INDEX('Mène 3'!$G$5:$G$34,MATCH($P44,'Mène 3'!$D$5:$D$34,0),1),0))=13,SUM(_xlfn.IFNA(INDEX('Mène 3'!$F$5:$F$34,MATCH($P44,'Mène 3'!$B$5:$B$34,0),1),0),_xlfn.IFNA(INDEX('Mène 3'!$G$5:$G$34,MATCH($P44,'Mène 3'!$D$5:$D$34,0),1),0)),0),IF(SUM(_xlfn.IFNA(INDEX('Mène 4'!$F$5:$F$34,MATCH($P44,'Mène 4'!$B$5:$B$34,0),1),0),_xlfn.IFNA(INDEX('Mène 4'!$G$5:$G$34,MATCH($P44,'Mène 4'!$D$5:$D$34,0),1),0))=13,SUM(_xlfn.IFNA(INDEX('Mène 4'!$F$5:$F$34,MATCH($P44,'Mène 4'!$B$5:$B$34,0),1),0),_xlfn.IFNA(INDEX('Mène 4'!$G$5:$G$34,MATCH($P44,'Mène 4'!$D$5:$D$34,0),1),0)),0),) = 26,P44,"")</f>
        <v/>
      </c>
      <c r="Z44" s="28" t="str">
        <f aca="true">IF(AND(Équipe!$B45&lt;&gt;0,'Mène 5'!Y44&lt;&gt;""),RAND(),"")</f>
        <v/>
      </c>
      <c r="AA44" s="28" t="str">
        <f aca="true">IF( AND(Équipe!$B45&lt;&gt;0,$Y44&lt;&gt;""),RANK($Z44,$Z$2:INDIRECT("$Z$"&amp;0+COUNTA($P$2:$P$61)))+MAX($W$2:$W$61),"")</f>
        <v/>
      </c>
      <c r="AC44" s="28" t="str">
        <f aca="false">IF(SUM(IF(SUM(_xlfn.IFNA(INDEX('Mène 1'!$F$5:$F$34,MATCH($P44,'Mène 1'!$B$5:$B$34,0),1),0),_xlfn.IFNA(INDEX('Mène 1'!$G$5:$G$34,MATCH($P44,'Mène 1'!$D$5:$D$34,0),1),0))=13,SUM(_xlfn.IFNA(INDEX('Mène 1'!$F$5:$F$34,MATCH($P44,'Mène 1'!$B$5:$B$34,0),1),0),_xlfn.IFNA(INDEX('Mène 1'!$G$5:$G$34,MATCH($P44,'Mène 1'!$D$5:$D$34,0),1),0)),0),IF(SUM(_xlfn.IFNA(INDEX('Mène 2'!$F$5:$F$34,MATCH($P44,'Mène 2'!$B$5:$B$34,0),1),0),_xlfn.IFNA(INDEX('Mène 2'!$G$5:$G$34,MATCH($P44,'Mène 2'!$D$5:$D$34,0),1),0))=13,SUM(_xlfn.IFNA(INDEX('Mène 2'!$F$5:$F$34,MATCH($P44,'Mène 2'!$B$5:$B$34,0),1),0),_xlfn.IFNA(INDEX('Mène 2'!$G$5:$G$34,MATCH($P44,'Mène 2'!$D$5:$D$34,0),1),0)),0),IF(SUM(_xlfn.IFNA(INDEX('Mène 3'!$F$5:$F$34,MATCH($P44,'Mène 3'!$B$5:$B$34,0),1),0),_xlfn.IFNA(INDEX('Mène 3'!$G$5:$G$34,MATCH($P44,'Mène 3'!$D$5:$D$34,0),1),0))=13,SUM(_xlfn.IFNA(INDEX('Mène 3'!$F$5:$F$43,MATCH($P44,'Mène 3'!$B$5:$B$34,0),1),0),_xlfn.IFNA(INDEX('Mène 3'!$G$5:$G$34,MATCH($P44,'Mène 3'!$D$5:$D$34,0),1),0)),0),IF(SUM(_xlfn.IFNA(INDEX('Mène 4'!$F$5:$F$34,MATCH($P44,'Mène 4'!$B$5:$B$34,0),1),0),_xlfn.IFNA(INDEX('Mène 4'!$G$5:$G$34,MATCH($P44,'Mène 4'!$D$5:$D$34,0),1),0))=13,SUM(_xlfn.IFNA(INDEX('Mène 4'!$F$5:$F$34,MATCH($P44,'Mène 4'!$B$5:$B$34,0),1),0),_xlfn.IFNA(INDEX('Mène 4'!$G$5:$G$34,MATCH($P44,'Mène 4'!$D$5:$D$34,0),1),0)),0),) = 13,P44,"")</f>
        <v/>
      </c>
      <c r="AD44" s="28" t="str">
        <f aca="true">IF(AND(Équipe!$B45&lt;&gt;0,'Mène 5'!AC44&lt;&gt;""),RAND(),"")</f>
        <v/>
      </c>
      <c r="AE44" s="28" t="str">
        <f aca="true">IF( AND(Équipe!$B45&lt;&gt;0,$AC44&lt;&gt;""),RANK($AD44,$AD$2:INDIRECT("$AD$"&amp;0+COUNTA($P$2:$P$61)))+MAX($AA$2:$AA$61),"")</f>
        <v/>
      </c>
      <c r="AG44" s="28" t="str">
        <f aca="false">IF(SUM(IF(SUM(_xlfn.IFNA(INDEX('Mène 1'!$F$5:$F$34,MATCH($P44,'Mène 1'!$B$5:$B$34,0),1),0),_xlfn.IFNA(INDEX('Mène 1'!$G$5:$G$34,MATCH($P44,'Mène 1'!$D$5:$D$34,0),1),0))=13,SUM(_xlfn.IFNA(INDEX('Mène 1'!$F$5:$F$34,MATCH($P44,'Mène 1'!$B$5:$B$34,0),1),0),_xlfn.IFNA(INDEX('Mène 1'!$G$5:$G$34,MATCH($P44,'Mène 1'!$D$5:$D$34,0),1),0)),0),IF(SUM(_xlfn.IFNA(INDEX('Mène 2'!$F$5:$F$34,MATCH($P44,'Mène 2'!$B$5:$B$34,0),1),0),_xlfn.IFNA(INDEX('Mène 2'!$G$5:$G$34,MATCH($P44,'Mène 2'!$D$5:$D$34,0),1),0))=13,SUM(_xlfn.IFNA(INDEX('Mène 2'!$F$5:$F$34,MATCH($P44,'Mène 2'!$B$5:$B$34,0),1),0),_xlfn.IFNA(INDEX('Mène 2'!$G$5:$G$34,MATCH($P44,'Mène 2'!$D$5:$D$34,0),1),0)),0),IF(SUM(_xlfn.IFNA(INDEX('Mène 3'!$F$5:$F$33,MATCH($P44,'Mène 3'!$B$5:$B$34,0),1),0),_xlfn.IFNA(INDEX('Mène 3'!$G$5:$G$34,MATCH($P44,'Mène 3'!$D$5:$D$34,0),1),0))=13,SUM(_xlfn.IFNA(INDEX('Mène 3'!$F$5:$F$34,MATCH($P44,'Mène 3'!$B$5:$B$34,0),1),0),_xlfn.IFNA(INDEX('Mène 3'!$G$5:$G$34,MATCH($P44,'Mène 3'!$D$5:$D$34,0),1),0)),0),IF(SUM(_xlfn.IFNA(INDEX('Mène 4'!$F$5:$F$34,MATCH($P44,'Mène 4'!$B$5:$B$34,0),1),0),_xlfn.IFNA(INDEX('Mène 4'!$G$5:$G$34,MATCH($P44,'Mène 4'!$D$5:$D$34,0),1),0))=13,SUM(_xlfn.IFNA(INDEX('Mène 4'!$F$5:$F$34,MATCH($P44,'Mène 4'!$B$5:$B$34,0),1),0),_xlfn.IFNA(INDEX('Mène 4'!$G$5:$G$34,MATCH($P44,'Mène 4'!$D$5:$D$34,0),1),0)),0),) = 0,P44,"")</f>
        <v/>
      </c>
      <c r="AH44" s="28" t="str">
        <f aca="true">IF(AND(Équipe!$B45&lt;&gt;0,'Mène 5'!AG44&lt;&gt;""),RAND(),"")</f>
        <v/>
      </c>
      <c r="AI44" s="28" t="str">
        <f aca="true">IF( AND(Équipe!$B45&lt;&gt;0,$AG44&lt;&gt;""),RANK($AH44,$AH$2:INDIRECT("$AH$"&amp;0+COUNTA($P$2:$P$61)))+MAX($AE$2:$AE$61),"")</f>
        <v/>
      </c>
    </row>
    <row r="45" customFormat="false" ht="12.8" hidden="false" customHeight="false" outlineLevel="0" collapsed="false">
      <c r="P45" s="28" t="str">
        <f aca="false">IF(Équipe!$B46&lt;&gt;0,Équipe!$A46,"")</f>
        <v/>
      </c>
      <c r="Q45" s="28" t="str">
        <f aca="false">IF(AND(SUM(_xlfn.IFNA(INDEX('Mène 1'!$F$5:$F$34,MATCH($P45,'Mène 1'!$B$5:$B$34,0),1),0) , _xlfn.IFNA(INDEX('Mène 1'!$G$5:$G$34,MATCH($P45,'Mène 1'!$D$5:$D$34,0),1),0))=13,SUM(_xlfn.IFNA(INDEX('Mène 2'!$F$5:$F$34,MATCH($P45,'Mène 2'!$B$5:$B$34,0),1),0) , _xlfn.IFNA(INDEX('Mène 2'!$G$5:$G$34,MATCH($P45,'Mène 2'!$D$5:$D$34,0),1),0))=13, SUM(_xlfn.IFNA(INDEX('Mène 3'!$F$5:$F$34,MATCH($P45,'Mène 3'!$B$5:$B$34,0),1),0) , _xlfn.IFNA(INDEX('Mène 3'!$G$5:$G$34,MATCH($P45,'Mène 3'!$D$5:$D$34,0),1),0))=13, SUM(_xlfn.IFNA(INDEX('Mène 4'!$F$5:$F$34,MATCH($P45,'Mène 4'!$B$5:$B$34,0),1),0) , _xlfn.IFNA(INDEX('Mène 4'!$G$5:$G$34,MATCH($P45,'Mène 4'!$D$5:$D$34,0),1),0))=13),$P45,"")</f>
        <v/>
      </c>
      <c r="R45" s="28" t="str">
        <f aca="true">IF(AND(Équipe!$B46&lt;&gt;0,'Mène 5'!Q45&lt;&gt;""),RAND(),"")</f>
        <v/>
      </c>
      <c r="S45" s="28" t="str">
        <f aca="true">IF(AND(Équipe!$B46&lt;&gt;0,$Q45&lt;&gt;""),RANK($R45,$R$2:INDIRECT("$R$"&amp;0+COUNTA($P$2:$P$61))),"")</f>
        <v/>
      </c>
      <c r="U45" s="28" t="str">
        <f aca="false">IF(SUM(IF(SUM(_xlfn.IFNA(INDEX('Mène 1'!$F$5:$F$34,MATCH($P45,'Mène 1'!$B$5:$B$34,0),1),0),_xlfn.IFNA(INDEX('Mène 1'!$G$5:$G$34,MATCH($P45,'Mène 1'!$D$5:$D$34,0),1),0))=13,SUM(_xlfn.IFNA(INDEX('Mène 1'!$F$5:$F$34,MATCH($P45,'Mène 1'!$B$5:$B$34,0),1),0),_xlfn.IFNA(INDEX('Mène 1'!$G$5:$G$34,MATCH($P45,'Mène 1'!$D$5:$D$34,0),1),0)),0),IF(SUM(_xlfn.IFNA(INDEX('Mène 2'!$F$5:$F$34,MATCH($P45,'Mène 2'!$B$5:$B$34,0),1),0),_xlfn.IFNA(INDEX('Mène 2'!$G$5:$G$34,MATCH($P45,'Mène 2'!$D$5:$D$34,0),1),0))=13,SUM(_xlfn.IFNA(INDEX('Mène 2'!$F$5:$F$34,MATCH($P45,'Mène 2'!$B$5:$B$34,0),1),0),_xlfn.IFNA(INDEX('Mène 2'!$G$5:$G$34,MATCH($P45,'Mène 2'!$D$5:$D$34,0),1),0)),0),IF(SUM(_xlfn.IFNA(INDEX('Mène 3'!$F$5:$F$34,MATCH($P45,'Mène 3'!$B$5:$B$34,0),1),0),_xlfn.IFNA(INDEX('Mène 3'!$G$5:$G$34,MATCH($P45,'Mène 3'!$D$5:$D$34,0),1),0))=13,SUM(_xlfn.IFNA(INDEX('Mène 3'!$F$5:$F$34,MATCH($P45,'Mène 3'!$B$5:$B$34,0),1),0),_xlfn.IFNA(INDEX('Mène 3'!$G$5:$G$34,MATCH($P45,'Mène 3'!$D$5:$D$34,0),1),0)),0),IF(SUM(_xlfn.IFNA(INDEX('Mène 4'!$F$5:$F$34,MATCH($P45,'Mène 4'!$B$5:$B$34,0),1),0),_xlfn.IFNA(INDEX('Mène 4'!$G$5:$G$34,MATCH($P45,'Mène 4'!$D$5:$D$34,0),1),0))=13,SUM(_xlfn.IFNA(INDEX('Mène 4'!$F$5:$F$34,MATCH($P45,'Mène 4'!$B$5:$B$34,0),1),0),_xlfn.IFNA(INDEX('Mène 4'!$G$5:$G$34,MATCH($P45,'Mène 4'!$D$5:$D$34,0),1),0)),0),) = 39,P45,"")</f>
        <v/>
      </c>
      <c r="V45" s="28" t="str">
        <f aca="true">IF(AND(Équipe!$B46&lt;&gt;0,'Mène 5'!U45&lt;&gt;""),RAND(),"")</f>
        <v/>
      </c>
      <c r="W45" s="28" t="str">
        <f aca="true">IF( AND(Équipe!$B46&lt;&gt;0,$U45&lt;&gt;""),RANK($V45,$V$2:INDIRECT("$V$"&amp;0+COUNTA($P$2:$P$61)))+MAX($S$2:$S$61),"")</f>
        <v/>
      </c>
      <c r="Y45" s="28" t="str">
        <f aca="false">IF(SUM(IF(SUM(_xlfn.IFNA(INDEX('Mène 1'!$F$5:$F$34,MATCH($P45,'Mène 1'!$B$5:$B$34,0),1),0),_xlfn.IFNA(INDEX('Mène 1'!$G$5:$G$34,MATCH($P45,'Mène 1'!$D$5:$D$34,0),1),0))=13,SUM(_xlfn.IFNA(INDEX('Mène 1'!$F$5:$F$34,MATCH($P45,'Mène 1'!$B$5:$B$34,0),1),0),_xlfn.IFNA(INDEX('Mène 1'!$G$5:$G$34,MATCH($P45,'Mène 1'!$D$5:$D$34,0),1),0)),0),IF(SUM(_xlfn.IFNA(INDEX('Mène 2'!$F$5:$F$34,MATCH($P45,'Mène 2'!$B$5:$B$34,0),1),0),_xlfn.IFNA(INDEX('Mène 2'!$G$5:$G$34,MATCH($P45,'Mène 2'!$D$5:$D$34,0),1),0))=13,SUM(_xlfn.IFNA(INDEX('Mène 2'!$F$5:$F$34,MATCH($P45,'Mène 2'!$B$5:$B$34,0),1),0),_xlfn.IFNA(INDEX('Mène 2'!$G$5:$G$34,MATCH($P45,'Mène 2'!$D$5:$D$34,0),1),0)),0),IF(SUM(_xlfn.IFNA(INDEX('Mène 3'!$F$5:$F$34,MATCH($P45,'Mène 3'!$B$5:$B$34,0),1),0),_xlfn.IFNA(INDEX('Mène 3'!$G$5:$G$34,MATCH($P45,'Mène 3'!$D$5:$D$34,0),1),0))=13,SUM(_xlfn.IFNA(INDEX('Mène 3'!$F$5:$F$34,MATCH($P45,'Mène 3'!$B$5:$B$34,0),1),0),_xlfn.IFNA(INDEX('Mène 3'!$G$5:$G$34,MATCH($P45,'Mène 3'!$D$5:$D$34,0),1),0)),0),IF(SUM(_xlfn.IFNA(INDEX('Mène 4'!$F$5:$F$34,MATCH($P45,'Mène 4'!$B$5:$B$34,0),1),0),_xlfn.IFNA(INDEX('Mène 4'!$G$5:$G$34,MATCH($P45,'Mène 4'!$D$5:$D$34,0),1),0))=13,SUM(_xlfn.IFNA(INDEX('Mène 4'!$F$5:$F$34,MATCH($P45,'Mène 4'!$B$5:$B$34,0),1),0),_xlfn.IFNA(INDEX('Mène 4'!$G$5:$G$34,MATCH($P45,'Mène 4'!$D$5:$D$34,0),1),0)),0),) = 26,P45,"")</f>
        <v/>
      </c>
      <c r="Z45" s="28" t="str">
        <f aca="true">IF(AND(Équipe!$B46&lt;&gt;0,'Mène 5'!Y45&lt;&gt;""),RAND(),"")</f>
        <v/>
      </c>
      <c r="AA45" s="28" t="str">
        <f aca="true">IF( AND(Équipe!$B46&lt;&gt;0,$Y45&lt;&gt;""),RANK($Z45,$Z$2:INDIRECT("$Z$"&amp;0+COUNTA($P$2:$P$61)))+MAX($W$2:$W$61),"")</f>
        <v/>
      </c>
      <c r="AC45" s="28" t="str">
        <f aca="false">IF(SUM(IF(SUM(_xlfn.IFNA(INDEX('Mène 1'!$F$5:$F$34,MATCH($P45,'Mène 1'!$B$5:$B$34,0),1),0),_xlfn.IFNA(INDEX('Mène 1'!$G$5:$G$34,MATCH($P45,'Mène 1'!$D$5:$D$34,0),1),0))=13,SUM(_xlfn.IFNA(INDEX('Mène 1'!$F$5:$F$34,MATCH($P45,'Mène 1'!$B$5:$B$34,0),1),0),_xlfn.IFNA(INDEX('Mène 1'!$G$5:$G$34,MATCH($P45,'Mène 1'!$D$5:$D$34,0),1),0)),0),IF(SUM(_xlfn.IFNA(INDEX('Mène 2'!$F$5:$F$34,MATCH($P45,'Mène 2'!$B$5:$B$34,0),1),0),_xlfn.IFNA(INDEX('Mène 2'!$G$5:$G$34,MATCH($P45,'Mène 2'!$D$5:$D$34,0),1),0))=13,SUM(_xlfn.IFNA(INDEX('Mène 2'!$F$5:$F$34,MATCH($P45,'Mène 2'!$B$5:$B$34,0),1),0),_xlfn.IFNA(INDEX('Mène 2'!$G$5:$G$34,MATCH($P45,'Mène 2'!$D$5:$D$34,0),1),0)),0),IF(SUM(_xlfn.IFNA(INDEX('Mène 3'!$F$5:$F$34,MATCH($P45,'Mène 3'!$B$5:$B$34,0),1),0),_xlfn.IFNA(INDEX('Mène 3'!$G$5:$G$34,MATCH($P45,'Mène 3'!$D$5:$D$34,0),1),0))=13,SUM(_xlfn.IFNA(INDEX('Mène 3'!$F$5:$F$43,MATCH($P45,'Mène 3'!$B$5:$B$34,0),1),0),_xlfn.IFNA(INDEX('Mène 3'!$G$5:$G$34,MATCH($P45,'Mène 3'!$D$5:$D$34,0),1),0)),0),IF(SUM(_xlfn.IFNA(INDEX('Mène 4'!$F$5:$F$34,MATCH($P45,'Mène 4'!$B$5:$B$34,0),1),0),_xlfn.IFNA(INDEX('Mène 4'!$G$5:$G$34,MATCH($P45,'Mène 4'!$D$5:$D$34,0),1),0))=13,SUM(_xlfn.IFNA(INDEX('Mène 4'!$F$5:$F$34,MATCH($P45,'Mène 4'!$B$5:$B$34,0),1),0),_xlfn.IFNA(INDEX('Mène 4'!$G$5:$G$34,MATCH($P45,'Mène 4'!$D$5:$D$34,0),1),0)),0),) = 13,P45,"")</f>
        <v/>
      </c>
      <c r="AD45" s="28" t="str">
        <f aca="true">IF(AND(Équipe!$B46&lt;&gt;0,'Mène 5'!AC45&lt;&gt;""),RAND(),"")</f>
        <v/>
      </c>
      <c r="AE45" s="28" t="str">
        <f aca="true">IF( AND(Équipe!$B46&lt;&gt;0,$AC45&lt;&gt;""),RANK($AD45,$AD$2:INDIRECT("$AD$"&amp;0+COUNTA($P$2:$P$61)))+MAX($AA$2:$AA$61),"")</f>
        <v/>
      </c>
      <c r="AG45" s="28" t="str">
        <f aca="false">IF(SUM(IF(SUM(_xlfn.IFNA(INDEX('Mène 1'!$F$5:$F$34,MATCH($P45,'Mène 1'!$B$5:$B$34,0),1),0),_xlfn.IFNA(INDEX('Mène 1'!$G$5:$G$34,MATCH($P45,'Mène 1'!$D$5:$D$34,0),1),0))=13,SUM(_xlfn.IFNA(INDEX('Mène 1'!$F$5:$F$34,MATCH($P45,'Mène 1'!$B$5:$B$34,0),1),0),_xlfn.IFNA(INDEX('Mène 1'!$G$5:$G$34,MATCH($P45,'Mène 1'!$D$5:$D$34,0),1),0)),0),IF(SUM(_xlfn.IFNA(INDEX('Mène 2'!$F$5:$F$34,MATCH($P45,'Mène 2'!$B$5:$B$34,0),1),0),_xlfn.IFNA(INDEX('Mène 2'!$G$5:$G$34,MATCH($P45,'Mène 2'!$D$5:$D$34,0),1),0))=13,SUM(_xlfn.IFNA(INDEX('Mène 2'!$F$5:$F$34,MATCH($P45,'Mène 2'!$B$5:$B$34,0),1),0),_xlfn.IFNA(INDEX('Mène 2'!$G$5:$G$34,MATCH($P45,'Mène 2'!$D$5:$D$34,0),1),0)),0),IF(SUM(_xlfn.IFNA(INDEX('Mène 3'!$F$5:$F$33,MATCH($P45,'Mène 3'!$B$5:$B$34,0),1),0),_xlfn.IFNA(INDEX('Mène 3'!$G$5:$G$34,MATCH($P45,'Mène 3'!$D$5:$D$34,0),1),0))=13,SUM(_xlfn.IFNA(INDEX('Mène 3'!$F$5:$F$34,MATCH($P45,'Mène 3'!$B$5:$B$34,0),1),0),_xlfn.IFNA(INDEX('Mène 3'!$G$5:$G$34,MATCH($P45,'Mène 3'!$D$5:$D$34,0),1),0)),0),IF(SUM(_xlfn.IFNA(INDEX('Mène 4'!$F$5:$F$34,MATCH($P45,'Mène 4'!$B$5:$B$34,0),1),0),_xlfn.IFNA(INDEX('Mène 4'!$G$5:$G$34,MATCH($P45,'Mène 4'!$D$5:$D$34,0),1),0))=13,SUM(_xlfn.IFNA(INDEX('Mène 4'!$F$5:$F$34,MATCH($P45,'Mène 4'!$B$5:$B$34,0),1),0),_xlfn.IFNA(INDEX('Mène 4'!$G$5:$G$34,MATCH($P45,'Mène 4'!$D$5:$D$34,0),1),0)),0),) = 0,P45,"")</f>
        <v/>
      </c>
      <c r="AH45" s="28" t="str">
        <f aca="true">IF(AND(Équipe!$B46&lt;&gt;0,'Mène 5'!AG45&lt;&gt;""),RAND(),"")</f>
        <v/>
      </c>
      <c r="AI45" s="28" t="str">
        <f aca="true">IF( AND(Équipe!$B46&lt;&gt;0,$AG45&lt;&gt;""),RANK($AH45,$AH$2:INDIRECT("$AH$"&amp;0+COUNTA($P$2:$P$61)))+MAX($AE$2:$AE$61),"")</f>
        <v/>
      </c>
    </row>
    <row r="46" customFormat="false" ht="12.8" hidden="false" customHeight="false" outlineLevel="0" collapsed="false">
      <c r="P46" s="28" t="str">
        <f aca="false">IF(Équipe!$B47&lt;&gt;0,Équipe!$A47,"")</f>
        <v/>
      </c>
      <c r="Q46" s="28" t="str">
        <f aca="false">IF(AND(SUM(_xlfn.IFNA(INDEX('Mène 1'!$F$5:$F$34,MATCH($P46,'Mène 1'!$B$5:$B$34,0),1),0) , _xlfn.IFNA(INDEX('Mène 1'!$G$5:$G$34,MATCH($P46,'Mène 1'!$D$5:$D$34,0),1),0))=13,SUM(_xlfn.IFNA(INDEX('Mène 2'!$F$5:$F$34,MATCH($P46,'Mène 2'!$B$5:$B$34,0),1),0) , _xlfn.IFNA(INDEX('Mène 2'!$G$5:$G$34,MATCH($P46,'Mène 2'!$D$5:$D$34,0),1),0))=13, SUM(_xlfn.IFNA(INDEX('Mène 3'!$F$5:$F$34,MATCH($P46,'Mène 3'!$B$5:$B$34,0),1),0) , _xlfn.IFNA(INDEX('Mène 3'!$G$5:$G$34,MATCH($P46,'Mène 3'!$D$5:$D$34,0),1),0))=13, SUM(_xlfn.IFNA(INDEX('Mène 4'!$F$5:$F$34,MATCH($P46,'Mène 4'!$B$5:$B$34,0),1),0) , _xlfn.IFNA(INDEX('Mène 4'!$G$5:$G$34,MATCH($P46,'Mène 4'!$D$5:$D$34,0),1),0))=13),$P46,"")</f>
        <v/>
      </c>
      <c r="R46" s="28" t="str">
        <f aca="true">IF(AND(Équipe!$B47&lt;&gt;0,'Mène 5'!Q46&lt;&gt;""),RAND(),"")</f>
        <v/>
      </c>
      <c r="S46" s="28" t="str">
        <f aca="true">IF(AND(Équipe!$B47&lt;&gt;0,$Q46&lt;&gt;""),RANK($R46,$R$2:INDIRECT("$R$"&amp;0+COUNTA($P$2:$P$61))),"")</f>
        <v/>
      </c>
      <c r="U46" s="28" t="str">
        <f aca="false">IF(SUM(IF(SUM(_xlfn.IFNA(INDEX('Mène 1'!$F$5:$F$34,MATCH($P46,'Mène 1'!$B$5:$B$34,0),1),0),_xlfn.IFNA(INDEX('Mène 1'!$G$5:$G$34,MATCH($P46,'Mène 1'!$D$5:$D$34,0),1),0))=13,SUM(_xlfn.IFNA(INDEX('Mène 1'!$F$5:$F$34,MATCH($P46,'Mène 1'!$B$5:$B$34,0),1),0),_xlfn.IFNA(INDEX('Mène 1'!$G$5:$G$34,MATCH($P46,'Mène 1'!$D$5:$D$34,0),1),0)),0),IF(SUM(_xlfn.IFNA(INDEX('Mène 2'!$F$5:$F$34,MATCH($P46,'Mène 2'!$B$5:$B$34,0),1),0),_xlfn.IFNA(INDEX('Mène 2'!$G$5:$G$34,MATCH($P46,'Mène 2'!$D$5:$D$34,0),1),0))=13,SUM(_xlfn.IFNA(INDEX('Mène 2'!$F$5:$F$34,MATCH($P46,'Mène 2'!$B$5:$B$34,0),1),0),_xlfn.IFNA(INDEX('Mène 2'!$G$5:$G$34,MATCH($P46,'Mène 2'!$D$5:$D$34,0),1),0)),0),IF(SUM(_xlfn.IFNA(INDEX('Mène 3'!$F$5:$F$34,MATCH($P46,'Mène 3'!$B$5:$B$34,0),1),0),_xlfn.IFNA(INDEX('Mène 3'!$G$5:$G$34,MATCH($P46,'Mène 3'!$D$5:$D$34,0),1),0))=13,SUM(_xlfn.IFNA(INDEX('Mène 3'!$F$5:$F$34,MATCH($P46,'Mène 3'!$B$5:$B$34,0),1),0),_xlfn.IFNA(INDEX('Mène 3'!$G$5:$G$34,MATCH($P46,'Mène 3'!$D$5:$D$34,0),1),0)),0),IF(SUM(_xlfn.IFNA(INDEX('Mène 4'!$F$5:$F$34,MATCH($P46,'Mène 4'!$B$5:$B$34,0),1),0),_xlfn.IFNA(INDEX('Mène 4'!$G$5:$G$34,MATCH($P46,'Mène 4'!$D$5:$D$34,0),1),0))=13,SUM(_xlfn.IFNA(INDEX('Mène 4'!$F$5:$F$34,MATCH($P46,'Mène 4'!$B$5:$B$34,0),1),0),_xlfn.IFNA(INDEX('Mène 4'!$G$5:$G$34,MATCH($P46,'Mène 4'!$D$5:$D$34,0),1),0)),0),) = 39,P46,"")</f>
        <v/>
      </c>
      <c r="V46" s="28" t="str">
        <f aca="true">IF(AND(Équipe!$B47&lt;&gt;0,'Mène 5'!U46&lt;&gt;""),RAND(),"")</f>
        <v/>
      </c>
      <c r="W46" s="28" t="str">
        <f aca="true">IF( AND(Équipe!$B47&lt;&gt;0,$U46&lt;&gt;""),RANK($V46,$V$2:INDIRECT("$V$"&amp;0+COUNTA($P$2:$P$61)))+MAX($S$2:$S$61),"")</f>
        <v/>
      </c>
      <c r="Y46" s="28" t="str">
        <f aca="false">IF(SUM(IF(SUM(_xlfn.IFNA(INDEX('Mène 1'!$F$5:$F$34,MATCH($P46,'Mène 1'!$B$5:$B$34,0),1),0),_xlfn.IFNA(INDEX('Mène 1'!$G$5:$G$34,MATCH($P46,'Mène 1'!$D$5:$D$34,0),1),0))=13,SUM(_xlfn.IFNA(INDEX('Mène 1'!$F$5:$F$34,MATCH($P46,'Mène 1'!$B$5:$B$34,0),1),0),_xlfn.IFNA(INDEX('Mène 1'!$G$5:$G$34,MATCH($P46,'Mène 1'!$D$5:$D$34,0),1),0)),0),IF(SUM(_xlfn.IFNA(INDEX('Mène 2'!$F$5:$F$34,MATCH($P46,'Mène 2'!$B$5:$B$34,0),1),0),_xlfn.IFNA(INDEX('Mène 2'!$G$5:$G$34,MATCH($P46,'Mène 2'!$D$5:$D$34,0),1),0))=13,SUM(_xlfn.IFNA(INDEX('Mène 2'!$F$5:$F$34,MATCH($P46,'Mène 2'!$B$5:$B$34,0),1),0),_xlfn.IFNA(INDEX('Mène 2'!$G$5:$G$34,MATCH($P46,'Mène 2'!$D$5:$D$34,0),1),0)),0),IF(SUM(_xlfn.IFNA(INDEX('Mène 3'!$F$5:$F$34,MATCH($P46,'Mène 3'!$B$5:$B$34,0),1),0),_xlfn.IFNA(INDEX('Mène 3'!$G$5:$G$34,MATCH($P46,'Mène 3'!$D$5:$D$34,0),1),0))=13,SUM(_xlfn.IFNA(INDEX('Mène 3'!$F$5:$F$34,MATCH($P46,'Mène 3'!$B$5:$B$34,0),1),0),_xlfn.IFNA(INDEX('Mène 3'!$G$5:$G$34,MATCH($P46,'Mène 3'!$D$5:$D$34,0),1),0)),0),IF(SUM(_xlfn.IFNA(INDEX('Mène 4'!$F$5:$F$34,MATCH($P46,'Mène 4'!$B$5:$B$34,0),1),0),_xlfn.IFNA(INDEX('Mène 4'!$G$5:$G$34,MATCH($P46,'Mène 4'!$D$5:$D$34,0),1),0))=13,SUM(_xlfn.IFNA(INDEX('Mène 4'!$F$5:$F$34,MATCH($P46,'Mène 4'!$B$5:$B$34,0),1),0),_xlfn.IFNA(INDEX('Mène 4'!$G$5:$G$34,MATCH($P46,'Mène 4'!$D$5:$D$34,0),1),0)),0),) = 26,P46,"")</f>
        <v/>
      </c>
      <c r="Z46" s="28" t="str">
        <f aca="true">IF(AND(Équipe!$B47&lt;&gt;0,'Mène 5'!Y46&lt;&gt;""),RAND(),"")</f>
        <v/>
      </c>
      <c r="AA46" s="28" t="str">
        <f aca="true">IF( AND(Équipe!$B47&lt;&gt;0,$Y46&lt;&gt;""),RANK($Z46,$Z$2:INDIRECT("$Z$"&amp;0+COUNTA($P$2:$P$61)))+MAX($W$2:$W$61),"")</f>
        <v/>
      </c>
      <c r="AC46" s="28" t="str">
        <f aca="false">IF(SUM(IF(SUM(_xlfn.IFNA(INDEX('Mène 1'!$F$5:$F$34,MATCH($P46,'Mène 1'!$B$5:$B$34,0),1),0),_xlfn.IFNA(INDEX('Mène 1'!$G$5:$G$34,MATCH($P46,'Mène 1'!$D$5:$D$34,0),1),0))=13,SUM(_xlfn.IFNA(INDEX('Mène 1'!$F$5:$F$34,MATCH($P46,'Mène 1'!$B$5:$B$34,0),1),0),_xlfn.IFNA(INDEX('Mène 1'!$G$5:$G$34,MATCH($P46,'Mène 1'!$D$5:$D$34,0),1),0)),0),IF(SUM(_xlfn.IFNA(INDEX('Mène 2'!$F$5:$F$34,MATCH($P46,'Mène 2'!$B$5:$B$34,0),1),0),_xlfn.IFNA(INDEX('Mène 2'!$G$5:$G$34,MATCH($P46,'Mène 2'!$D$5:$D$34,0),1),0))=13,SUM(_xlfn.IFNA(INDEX('Mène 2'!$F$5:$F$34,MATCH($P46,'Mène 2'!$B$5:$B$34,0),1),0),_xlfn.IFNA(INDEX('Mène 2'!$G$5:$G$34,MATCH($P46,'Mène 2'!$D$5:$D$34,0),1),0)),0),IF(SUM(_xlfn.IFNA(INDEX('Mène 3'!$F$5:$F$34,MATCH($P46,'Mène 3'!$B$5:$B$34,0),1),0),_xlfn.IFNA(INDEX('Mène 3'!$G$5:$G$34,MATCH($P46,'Mène 3'!$D$5:$D$34,0),1),0))=13,SUM(_xlfn.IFNA(INDEX('Mène 3'!$F$5:$F$43,MATCH($P46,'Mène 3'!$B$5:$B$34,0),1),0),_xlfn.IFNA(INDEX('Mène 3'!$G$5:$G$34,MATCH($P46,'Mène 3'!$D$5:$D$34,0),1),0)),0),IF(SUM(_xlfn.IFNA(INDEX('Mène 4'!$F$5:$F$34,MATCH($P46,'Mène 4'!$B$5:$B$34,0),1),0),_xlfn.IFNA(INDEX('Mène 4'!$G$5:$G$34,MATCH($P46,'Mène 4'!$D$5:$D$34,0),1),0))=13,SUM(_xlfn.IFNA(INDEX('Mène 4'!$F$5:$F$34,MATCH($P46,'Mène 4'!$B$5:$B$34,0),1),0),_xlfn.IFNA(INDEX('Mène 4'!$G$5:$G$34,MATCH($P46,'Mène 4'!$D$5:$D$34,0),1),0)),0),) = 13,P46,"")</f>
        <v/>
      </c>
      <c r="AD46" s="28" t="str">
        <f aca="true">IF(AND(Équipe!$B47&lt;&gt;0,'Mène 5'!AC46&lt;&gt;""),RAND(),"")</f>
        <v/>
      </c>
      <c r="AE46" s="28" t="str">
        <f aca="true">IF( AND(Équipe!$B47&lt;&gt;0,$AC46&lt;&gt;""),RANK($AD46,$AD$2:INDIRECT("$AD$"&amp;0+COUNTA($P$2:$P$61)))+MAX($AA$2:$AA$61),"")</f>
        <v/>
      </c>
      <c r="AG46" s="28" t="str">
        <f aca="false">IF(SUM(IF(SUM(_xlfn.IFNA(INDEX('Mène 1'!$F$5:$F$34,MATCH($P46,'Mène 1'!$B$5:$B$34,0),1),0),_xlfn.IFNA(INDEX('Mène 1'!$G$5:$G$34,MATCH($P46,'Mène 1'!$D$5:$D$34,0),1),0))=13,SUM(_xlfn.IFNA(INDEX('Mène 1'!$F$5:$F$34,MATCH($P46,'Mène 1'!$B$5:$B$34,0),1),0),_xlfn.IFNA(INDEX('Mène 1'!$G$5:$G$34,MATCH($P46,'Mène 1'!$D$5:$D$34,0),1),0)),0),IF(SUM(_xlfn.IFNA(INDEX('Mène 2'!$F$5:$F$34,MATCH($P46,'Mène 2'!$B$5:$B$34,0),1),0),_xlfn.IFNA(INDEX('Mène 2'!$G$5:$G$34,MATCH($P46,'Mène 2'!$D$5:$D$34,0),1),0))=13,SUM(_xlfn.IFNA(INDEX('Mène 2'!$F$5:$F$34,MATCH($P46,'Mène 2'!$B$5:$B$34,0),1),0),_xlfn.IFNA(INDEX('Mène 2'!$G$5:$G$34,MATCH($P46,'Mène 2'!$D$5:$D$34,0),1),0)),0),IF(SUM(_xlfn.IFNA(INDEX('Mène 3'!$F$5:$F$33,MATCH($P46,'Mène 3'!$B$5:$B$34,0),1),0),_xlfn.IFNA(INDEX('Mène 3'!$G$5:$G$34,MATCH($P46,'Mène 3'!$D$5:$D$34,0),1),0))=13,SUM(_xlfn.IFNA(INDEX('Mène 3'!$F$5:$F$34,MATCH($P46,'Mène 3'!$B$5:$B$34,0),1),0),_xlfn.IFNA(INDEX('Mène 3'!$G$5:$G$34,MATCH($P46,'Mène 3'!$D$5:$D$34,0),1),0)),0),IF(SUM(_xlfn.IFNA(INDEX('Mène 4'!$F$5:$F$34,MATCH($P46,'Mène 4'!$B$5:$B$34,0),1),0),_xlfn.IFNA(INDEX('Mène 4'!$G$5:$G$34,MATCH($P46,'Mène 4'!$D$5:$D$34,0),1),0))=13,SUM(_xlfn.IFNA(INDEX('Mène 4'!$F$5:$F$34,MATCH($P46,'Mène 4'!$B$5:$B$34,0),1),0),_xlfn.IFNA(INDEX('Mène 4'!$G$5:$G$34,MATCH($P46,'Mène 4'!$D$5:$D$34,0),1),0)),0),) = 0,P46,"")</f>
        <v/>
      </c>
      <c r="AH46" s="28" t="str">
        <f aca="true">IF(AND(Équipe!$B47&lt;&gt;0,'Mène 5'!AG46&lt;&gt;""),RAND(),"")</f>
        <v/>
      </c>
      <c r="AI46" s="28" t="str">
        <f aca="true">IF( AND(Équipe!$B47&lt;&gt;0,$AG46&lt;&gt;""),RANK($AH46,$AH$2:INDIRECT("$AH$"&amp;0+COUNTA($P$2:$P$61)))+MAX($AE$2:$AE$61),"")</f>
        <v/>
      </c>
    </row>
    <row r="47" customFormat="false" ht="12.8" hidden="false" customHeight="false" outlineLevel="0" collapsed="false">
      <c r="P47" s="28" t="str">
        <f aca="false">IF(Équipe!$B48&lt;&gt;0,Équipe!$A48,"")</f>
        <v/>
      </c>
      <c r="Q47" s="28" t="str">
        <f aca="false">IF(AND(SUM(_xlfn.IFNA(INDEX('Mène 1'!$F$5:$F$34,MATCH($P47,'Mène 1'!$B$5:$B$34,0),1),0) , _xlfn.IFNA(INDEX('Mène 1'!$G$5:$G$34,MATCH($P47,'Mène 1'!$D$5:$D$34,0),1),0))=13,SUM(_xlfn.IFNA(INDEX('Mène 2'!$F$5:$F$34,MATCH($P47,'Mène 2'!$B$5:$B$34,0),1),0) , _xlfn.IFNA(INDEX('Mène 2'!$G$5:$G$34,MATCH($P47,'Mène 2'!$D$5:$D$34,0),1),0))=13, SUM(_xlfn.IFNA(INDEX('Mène 3'!$F$5:$F$34,MATCH($P47,'Mène 3'!$B$5:$B$34,0),1),0) , _xlfn.IFNA(INDEX('Mène 3'!$G$5:$G$34,MATCH($P47,'Mène 3'!$D$5:$D$34,0),1),0))=13, SUM(_xlfn.IFNA(INDEX('Mène 4'!$F$5:$F$34,MATCH($P47,'Mène 4'!$B$5:$B$34,0),1),0) , _xlfn.IFNA(INDEX('Mène 4'!$G$5:$G$34,MATCH($P47,'Mène 4'!$D$5:$D$34,0),1),0))=13),$P47,"")</f>
        <v/>
      </c>
      <c r="R47" s="28" t="str">
        <f aca="true">IF(AND(Équipe!$B48&lt;&gt;0,'Mène 5'!Q47&lt;&gt;""),RAND(),"")</f>
        <v/>
      </c>
      <c r="S47" s="28" t="str">
        <f aca="true">IF(AND(Équipe!$B48&lt;&gt;0,$Q47&lt;&gt;""),RANK($R47,$R$2:INDIRECT("$R$"&amp;0+COUNTA($P$2:$P$61))),"")</f>
        <v/>
      </c>
      <c r="U47" s="28" t="str">
        <f aca="false">IF(SUM(IF(SUM(_xlfn.IFNA(INDEX('Mène 1'!$F$5:$F$34,MATCH($P47,'Mène 1'!$B$5:$B$34,0),1),0),_xlfn.IFNA(INDEX('Mène 1'!$G$5:$G$34,MATCH($P47,'Mène 1'!$D$5:$D$34,0),1),0))=13,SUM(_xlfn.IFNA(INDEX('Mène 1'!$F$5:$F$34,MATCH($P47,'Mène 1'!$B$5:$B$34,0),1),0),_xlfn.IFNA(INDEX('Mène 1'!$G$5:$G$34,MATCH($P47,'Mène 1'!$D$5:$D$34,0),1),0)),0),IF(SUM(_xlfn.IFNA(INDEX('Mène 2'!$F$5:$F$34,MATCH($P47,'Mène 2'!$B$5:$B$34,0),1),0),_xlfn.IFNA(INDEX('Mène 2'!$G$5:$G$34,MATCH($P47,'Mène 2'!$D$5:$D$34,0),1),0))=13,SUM(_xlfn.IFNA(INDEX('Mène 2'!$F$5:$F$34,MATCH($P47,'Mène 2'!$B$5:$B$34,0),1),0),_xlfn.IFNA(INDEX('Mène 2'!$G$5:$G$34,MATCH($P47,'Mène 2'!$D$5:$D$34,0),1),0)),0),IF(SUM(_xlfn.IFNA(INDEX('Mène 3'!$F$5:$F$34,MATCH($P47,'Mène 3'!$B$5:$B$34,0),1),0),_xlfn.IFNA(INDEX('Mène 3'!$G$5:$G$34,MATCH($P47,'Mène 3'!$D$5:$D$34,0),1),0))=13,SUM(_xlfn.IFNA(INDEX('Mène 3'!$F$5:$F$34,MATCH($P47,'Mène 3'!$B$5:$B$34,0),1),0),_xlfn.IFNA(INDEX('Mène 3'!$G$5:$G$34,MATCH($P47,'Mène 3'!$D$5:$D$34,0),1),0)),0),IF(SUM(_xlfn.IFNA(INDEX('Mène 4'!$F$5:$F$34,MATCH($P47,'Mène 4'!$B$5:$B$34,0),1),0),_xlfn.IFNA(INDEX('Mène 4'!$G$5:$G$34,MATCH($P47,'Mène 4'!$D$5:$D$34,0),1),0))=13,SUM(_xlfn.IFNA(INDEX('Mène 4'!$F$5:$F$34,MATCH($P47,'Mène 4'!$B$5:$B$34,0),1),0),_xlfn.IFNA(INDEX('Mène 4'!$G$5:$G$34,MATCH($P47,'Mène 4'!$D$5:$D$34,0),1),0)),0),) = 39,P47,"")</f>
        <v/>
      </c>
      <c r="V47" s="28" t="str">
        <f aca="true">IF(AND(Équipe!$B48&lt;&gt;0,'Mène 5'!U47&lt;&gt;""),RAND(),"")</f>
        <v/>
      </c>
      <c r="W47" s="28" t="str">
        <f aca="true">IF( AND(Équipe!$B48&lt;&gt;0,$U47&lt;&gt;""),RANK($V47,$V$2:INDIRECT("$V$"&amp;0+COUNTA($P$2:$P$61)))+MAX($S$2:$S$61),"")</f>
        <v/>
      </c>
      <c r="Y47" s="28" t="str">
        <f aca="false">IF(SUM(IF(SUM(_xlfn.IFNA(INDEX('Mène 1'!$F$5:$F$34,MATCH($P47,'Mène 1'!$B$5:$B$34,0),1),0),_xlfn.IFNA(INDEX('Mène 1'!$G$5:$G$34,MATCH($P47,'Mène 1'!$D$5:$D$34,0),1),0))=13,SUM(_xlfn.IFNA(INDEX('Mène 1'!$F$5:$F$34,MATCH($P47,'Mène 1'!$B$5:$B$34,0),1),0),_xlfn.IFNA(INDEX('Mène 1'!$G$5:$G$34,MATCH($P47,'Mène 1'!$D$5:$D$34,0),1),0)),0),IF(SUM(_xlfn.IFNA(INDEX('Mène 2'!$F$5:$F$34,MATCH($P47,'Mène 2'!$B$5:$B$34,0),1),0),_xlfn.IFNA(INDEX('Mène 2'!$G$5:$G$34,MATCH($P47,'Mène 2'!$D$5:$D$34,0),1),0))=13,SUM(_xlfn.IFNA(INDEX('Mène 2'!$F$5:$F$34,MATCH($P47,'Mène 2'!$B$5:$B$34,0),1),0),_xlfn.IFNA(INDEX('Mène 2'!$G$5:$G$34,MATCH($P47,'Mène 2'!$D$5:$D$34,0),1),0)),0),IF(SUM(_xlfn.IFNA(INDEX('Mène 3'!$F$5:$F$34,MATCH($P47,'Mène 3'!$B$5:$B$34,0),1),0),_xlfn.IFNA(INDEX('Mène 3'!$G$5:$G$34,MATCH($P47,'Mène 3'!$D$5:$D$34,0),1),0))=13,SUM(_xlfn.IFNA(INDEX('Mène 3'!$F$5:$F$34,MATCH($P47,'Mène 3'!$B$5:$B$34,0),1),0),_xlfn.IFNA(INDEX('Mène 3'!$G$5:$G$34,MATCH($P47,'Mène 3'!$D$5:$D$34,0),1),0)),0),IF(SUM(_xlfn.IFNA(INDEX('Mène 4'!$F$5:$F$34,MATCH($P47,'Mène 4'!$B$5:$B$34,0),1),0),_xlfn.IFNA(INDEX('Mène 4'!$G$5:$G$34,MATCH($P47,'Mène 4'!$D$5:$D$34,0),1),0))=13,SUM(_xlfn.IFNA(INDEX('Mène 4'!$F$5:$F$34,MATCH($P47,'Mène 4'!$B$5:$B$34,0),1),0),_xlfn.IFNA(INDEX('Mène 4'!$G$5:$G$34,MATCH($P47,'Mène 4'!$D$5:$D$34,0),1),0)),0),) = 26,P47,"")</f>
        <v/>
      </c>
      <c r="Z47" s="28" t="str">
        <f aca="true">IF(AND(Équipe!$B48&lt;&gt;0,'Mène 5'!Y47&lt;&gt;""),RAND(),"")</f>
        <v/>
      </c>
      <c r="AA47" s="28" t="str">
        <f aca="true">IF( AND(Équipe!$B48&lt;&gt;0,$Y47&lt;&gt;""),RANK($Z47,$Z$2:INDIRECT("$Z$"&amp;0+COUNTA($P$2:$P$61)))+MAX($W$2:$W$61),"")</f>
        <v/>
      </c>
      <c r="AC47" s="28" t="str">
        <f aca="false">IF(SUM(IF(SUM(_xlfn.IFNA(INDEX('Mène 1'!$F$5:$F$34,MATCH($P47,'Mène 1'!$B$5:$B$34,0),1),0),_xlfn.IFNA(INDEX('Mène 1'!$G$5:$G$34,MATCH($P47,'Mène 1'!$D$5:$D$34,0),1),0))=13,SUM(_xlfn.IFNA(INDEX('Mène 1'!$F$5:$F$34,MATCH($P47,'Mène 1'!$B$5:$B$34,0),1),0),_xlfn.IFNA(INDEX('Mène 1'!$G$5:$G$34,MATCH($P47,'Mène 1'!$D$5:$D$34,0),1),0)),0),IF(SUM(_xlfn.IFNA(INDEX('Mène 2'!$F$5:$F$34,MATCH($P47,'Mène 2'!$B$5:$B$34,0),1),0),_xlfn.IFNA(INDEX('Mène 2'!$G$5:$G$34,MATCH($P47,'Mène 2'!$D$5:$D$34,0),1),0))=13,SUM(_xlfn.IFNA(INDEX('Mène 2'!$F$5:$F$34,MATCH($P47,'Mène 2'!$B$5:$B$34,0),1),0),_xlfn.IFNA(INDEX('Mène 2'!$G$5:$G$34,MATCH($P47,'Mène 2'!$D$5:$D$34,0),1),0)),0),IF(SUM(_xlfn.IFNA(INDEX('Mène 3'!$F$5:$F$34,MATCH($P47,'Mène 3'!$B$5:$B$34,0),1),0),_xlfn.IFNA(INDEX('Mène 3'!$G$5:$G$34,MATCH($P47,'Mène 3'!$D$5:$D$34,0),1),0))=13,SUM(_xlfn.IFNA(INDEX('Mène 3'!$F$5:$F$43,MATCH($P47,'Mène 3'!$B$5:$B$34,0),1),0),_xlfn.IFNA(INDEX('Mène 3'!$G$5:$G$34,MATCH($P47,'Mène 3'!$D$5:$D$34,0),1),0)),0),IF(SUM(_xlfn.IFNA(INDEX('Mène 4'!$F$5:$F$34,MATCH($P47,'Mène 4'!$B$5:$B$34,0),1),0),_xlfn.IFNA(INDEX('Mène 4'!$G$5:$G$34,MATCH($P47,'Mène 4'!$D$5:$D$34,0),1),0))=13,SUM(_xlfn.IFNA(INDEX('Mène 4'!$F$5:$F$34,MATCH($P47,'Mène 4'!$B$5:$B$34,0),1),0),_xlfn.IFNA(INDEX('Mène 4'!$G$5:$G$34,MATCH($P47,'Mène 4'!$D$5:$D$34,0),1),0)),0),) = 13,P47,"")</f>
        <v/>
      </c>
      <c r="AD47" s="28" t="str">
        <f aca="true">IF(AND(Équipe!$B48&lt;&gt;0,'Mène 5'!AC47&lt;&gt;""),RAND(),"")</f>
        <v/>
      </c>
      <c r="AE47" s="28" t="str">
        <f aca="true">IF( AND(Équipe!$B48&lt;&gt;0,$AC47&lt;&gt;""),RANK($AD47,$AD$2:INDIRECT("$AD$"&amp;0+COUNTA($P$2:$P$61)))+MAX($AA$2:$AA$61),"")</f>
        <v/>
      </c>
      <c r="AG47" s="28" t="str">
        <f aca="false">IF(SUM(IF(SUM(_xlfn.IFNA(INDEX('Mène 1'!$F$5:$F$34,MATCH($P47,'Mène 1'!$B$5:$B$34,0),1),0),_xlfn.IFNA(INDEX('Mène 1'!$G$5:$G$34,MATCH($P47,'Mène 1'!$D$5:$D$34,0),1),0))=13,SUM(_xlfn.IFNA(INDEX('Mène 1'!$F$5:$F$34,MATCH($P47,'Mène 1'!$B$5:$B$34,0),1),0),_xlfn.IFNA(INDEX('Mène 1'!$G$5:$G$34,MATCH($P47,'Mène 1'!$D$5:$D$34,0),1),0)),0),IF(SUM(_xlfn.IFNA(INDEX('Mène 2'!$F$5:$F$34,MATCH($P47,'Mène 2'!$B$5:$B$34,0),1),0),_xlfn.IFNA(INDEX('Mène 2'!$G$5:$G$34,MATCH($P47,'Mène 2'!$D$5:$D$34,0),1),0))=13,SUM(_xlfn.IFNA(INDEX('Mène 2'!$F$5:$F$34,MATCH($P47,'Mène 2'!$B$5:$B$34,0),1),0),_xlfn.IFNA(INDEX('Mène 2'!$G$5:$G$34,MATCH($P47,'Mène 2'!$D$5:$D$34,0),1),0)),0),IF(SUM(_xlfn.IFNA(INDEX('Mène 3'!$F$5:$F$33,MATCH($P47,'Mène 3'!$B$5:$B$34,0),1),0),_xlfn.IFNA(INDEX('Mène 3'!$G$5:$G$34,MATCH($P47,'Mène 3'!$D$5:$D$34,0),1),0))=13,SUM(_xlfn.IFNA(INDEX('Mène 3'!$F$5:$F$34,MATCH($P47,'Mène 3'!$B$5:$B$34,0),1),0),_xlfn.IFNA(INDEX('Mène 3'!$G$5:$G$34,MATCH($P47,'Mène 3'!$D$5:$D$34,0),1),0)),0),IF(SUM(_xlfn.IFNA(INDEX('Mène 4'!$F$5:$F$34,MATCH($P47,'Mène 4'!$B$5:$B$34,0),1),0),_xlfn.IFNA(INDEX('Mène 4'!$G$5:$G$34,MATCH($P47,'Mène 4'!$D$5:$D$34,0),1),0))=13,SUM(_xlfn.IFNA(INDEX('Mène 4'!$F$5:$F$34,MATCH($P47,'Mène 4'!$B$5:$B$34,0),1),0),_xlfn.IFNA(INDEX('Mène 4'!$G$5:$G$34,MATCH($P47,'Mène 4'!$D$5:$D$34,0),1),0)),0),) = 0,P47,"")</f>
        <v/>
      </c>
      <c r="AH47" s="28" t="str">
        <f aca="true">IF(AND(Équipe!$B48&lt;&gt;0,'Mène 5'!AG47&lt;&gt;""),RAND(),"")</f>
        <v/>
      </c>
      <c r="AI47" s="28" t="str">
        <f aca="true">IF( AND(Équipe!$B48&lt;&gt;0,$AG47&lt;&gt;""),RANK($AH47,$AH$2:INDIRECT("$AH$"&amp;0+COUNTA($P$2:$P$61)))+MAX($AE$2:$AE$61),"")</f>
        <v/>
      </c>
    </row>
    <row r="48" customFormat="false" ht="12.8" hidden="false" customHeight="false" outlineLevel="0" collapsed="false">
      <c r="P48" s="28" t="str">
        <f aca="false">IF(Équipe!$B49&lt;&gt;0,Équipe!$A49,"")</f>
        <v/>
      </c>
      <c r="Q48" s="28" t="str">
        <f aca="false">IF(AND(SUM(_xlfn.IFNA(INDEX('Mène 1'!$F$5:$F$34,MATCH($P48,'Mène 1'!$B$5:$B$34,0),1),0) , _xlfn.IFNA(INDEX('Mène 1'!$G$5:$G$34,MATCH($P48,'Mène 1'!$D$5:$D$34,0),1),0))=13,SUM(_xlfn.IFNA(INDEX('Mène 2'!$F$5:$F$34,MATCH($P48,'Mène 2'!$B$5:$B$34,0),1),0) , _xlfn.IFNA(INDEX('Mène 2'!$G$5:$G$34,MATCH($P48,'Mène 2'!$D$5:$D$34,0),1),0))=13, SUM(_xlfn.IFNA(INDEX('Mène 3'!$F$5:$F$34,MATCH($P48,'Mène 3'!$B$5:$B$34,0),1),0) , _xlfn.IFNA(INDEX('Mène 3'!$G$5:$G$34,MATCH($P48,'Mène 3'!$D$5:$D$34,0),1),0))=13, SUM(_xlfn.IFNA(INDEX('Mène 4'!$F$5:$F$34,MATCH($P48,'Mène 4'!$B$5:$B$34,0),1),0) , _xlfn.IFNA(INDEX('Mène 4'!$G$5:$G$34,MATCH($P48,'Mène 4'!$D$5:$D$34,0),1),0))=13),$P48,"")</f>
        <v/>
      </c>
      <c r="R48" s="28" t="str">
        <f aca="true">IF(AND(Équipe!$B49&lt;&gt;0,'Mène 5'!Q48&lt;&gt;""),RAND(),"")</f>
        <v/>
      </c>
      <c r="S48" s="28" t="str">
        <f aca="true">IF(AND(Équipe!$B49&lt;&gt;0,$Q48&lt;&gt;""),RANK($R48,$R$2:INDIRECT("$R$"&amp;0+COUNTA($P$2:$P$61))),"")</f>
        <v/>
      </c>
      <c r="U48" s="28" t="str">
        <f aca="false">IF(SUM(IF(SUM(_xlfn.IFNA(INDEX('Mène 1'!$F$5:$F$34,MATCH($P48,'Mène 1'!$B$5:$B$34,0),1),0),_xlfn.IFNA(INDEX('Mène 1'!$G$5:$G$34,MATCH($P48,'Mène 1'!$D$5:$D$34,0),1),0))=13,SUM(_xlfn.IFNA(INDEX('Mène 1'!$F$5:$F$34,MATCH($P48,'Mène 1'!$B$5:$B$34,0),1),0),_xlfn.IFNA(INDEX('Mène 1'!$G$5:$G$34,MATCH($P48,'Mène 1'!$D$5:$D$34,0),1),0)),0),IF(SUM(_xlfn.IFNA(INDEX('Mène 2'!$F$5:$F$34,MATCH($P48,'Mène 2'!$B$5:$B$34,0),1),0),_xlfn.IFNA(INDEX('Mène 2'!$G$5:$G$34,MATCH($P48,'Mène 2'!$D$5:$D$34,0),1),0))=13,SUM(_xlfn.IFNA(INDEX('Mène 2'!$F$5:$F$34,MATCH($P48,'Mène 2'!$B$5:$B$34,0),1),0),_xlfn.IFNA(INDEX('Mène 2'!$G$5:$G$34,MATCH($P48,'Mène 2'!$D$5:$D$34,0),1),0)),0),IF(SUM(_xlfn.IFNA(INDEX('Mène 3'!$F$5:$F$34,MATCH($P48,'Mène 3'!$B$5:$B$34,0),1),0),_xlfn.IFNA(INDEX('Mène 3'!$G$5:$G$34,MATCH($P48,'Mène 3'!$D$5:$D$34,0),1),0))=13,SUM(_xlfn.IFNA(INDEX('Mène 3'!$F$5:$F$34,MATCH($P48,'Mène 3'!$B$5:$B$34,0),1),0),_xlfn.IFNA(INDEX('Mène 3'!$G$5:$G$34,MATCH($P48,'Mène 3'!$D$5:$D$34,0),1),0)),0),IF(SUM(_xlfn.IFNA(INDEX('Mène 4'!$F$5:$F$34,MATCH($P48,'Mène 4'!$B$5:$B$34,0),1),0),_xlfn.IFNA(INDEX('Mène 4'!$G$5:$G$34,MATCH($P48,'Mène 4'!$D$5:$D$34,0),1),0))=13,SUM(_xlfn.IFNA(INDEX('Mène 4'!$F$5:$F$34,MATCH($P48,'Mène 4'!$B$5:$B$34,0),1),0),_xlfn.IFNA(INDEX('Mène 4'!$G$5:$G$34,MATCH($P48,'Mène 4'!$D$5:$D$34,0),1),0)),0),) = 39,P48,"")</f>
        <v/>
      </c>
      <c r="V48" s="28" t="str">
        <f aca="true">IF(AND(Équipe!$B49&lt;&gt;0,'Mène 5'!U48&lt;&gt;""),RAND(),"")</f>
        <v/>
      </c>
      <c r="W48" s="28" t="str">
        <f aca="true">IF( AND(Équipe!$B49&lt;&gt;0,$U48&lt;&gt;""),RANK($V48,$V$2:INDIRECT("$V$"&amp;0+COUNTA($P$2:$P$61)))+MAX($S$2:$S$61),"")</f>
        <v/>
      </c>
      <c r="Y48" s="28" t="str">
        <f aca="false">IF(SUM(IF(SUM(_xlfn.IFNA(INDEX('Mène 1'!$F$5:$F$34,MATCH($P48,'Mène 1'!$B$5:$B$34,0),1),0),_xlfn.IFNA(INDEX('Mène 1'!$G$5:$G$34,MATCH($P48,'Mène 1'!$D$5:$D$34,0),1),0))=13,SUM(_xlfn.IFNA(INDEX('Mène 1'!$F$5:$F$34,MATCH($P48,'Mène 1'!$B$5:$B$34,0),1),0),_xlfn.IFNA(INDEX('Mène 1'!$G$5:$G$34,MATCH($P48,'Mène 1'!$D$5:$D$34,0),1),0)),0),IF(SUM(_xlfn.IFNA(INDEX('Mène 2'!$F$5:$F$34,MATCH($P48,'Mène 2'!$B$5:$B$34,0),1),0),_xlfn.IFNA(INDEX('Mène 2'!$G$5:$G$34,MATCH($P48,'Mène 2'!$D$5:$D$34,0),1),0))=13,SUM(_xlfn.IFNA(INDEX('Mène 2'!$F$5:$F$34,MATCH($P48,'Mène 2'!$B$5:$B$34,0),1),0),_xlfn.IFNA(INDEX('Mène 2'!$G$5:$G$34,MATCH($P48,'Mène 2'!$D$5:$D$34,0),1),0)),0),IF(SUM(_xlfn.IFNA(INDEX('Mène 3'!$F$5:$F$34,MATCH($P48,'Mène 3'!$B$5:$B$34,0),1),0),_xlfn.IFNA(INDEX('Mène 3'!$G$5:$G$34,MATCH($P48,'Mène 3'!$D$5:$D$34,0),1),0))=13,SUM(_xlfn.IFNA(INDEX('Mène 3'!$F$5:$F$34,MATCH($P48,'Mène 3'!$B$5:$B$34,0),1),0),_xlfn.IFNA(INDEX('Mène 3'!$G$5:$G$34,MATCH($P48,'Mène 3'!$D$5:$D$34,0),1),0)),0),IF(SUM(_xlfn.IFNA(INDEX('Mène 4'!$F$5:$F$34,MATCH($P48,'Mène 4'!$B$5:$B$34,0),1),0),_xlfn.IFNA(INDEX('Mène 4'!$G$5:$G$34,MATCH($P48,'Mène 4'!$D$5:$D$34,0),1),0))=13,SUM(_xlfn.IFNA(INDEX('Mène 4'!$F$5:$F$34,MATCH($P48,'Mène 4'!$B$5:$B$34,0),1),0),_xlfn.IFNA(INDEX('Mène 4'!$G$5:$G$34,MATCH($P48,'Mène 4'!$D$5:$D$34,0),1),0)),0),) = 26,P48,"")</f>
        <v/>
      </c>
      <c r="Z48" s="28" t="str">
        <f aca="true">IF(AND(Équipe!$B49&lt;&gt;0,'Mène 5'!Y48&lt;&gt;""),RAND(),"")</f>
        <v/>
      </c>
      <c r="AA48" s="28" t="str">
        <f aca="true">IF( AND(Équipe!$B49&lt;&gt;0,$Y48&lt;&gt;""),RANK($Z48,$Z$2:INDIRECT("$Z$"&amp;0+COUNTA($P$2:$P$61)))+MAX($W$2:$W$61),"")</f>
        <v/>
      </c>
      <c r="AC48" s="28" t="str">
        <f aca="false">IF(SUM(IF(SUM(_xlfn.IFNA(INDEX('Mène 1'!$F$5:$F$34,MATCH($P48,'Mène 1'!$B$5:$B$34,0),1),0),_xlfn.IFNA(INDEX('Mène 1'!$G$5:$G$34,MATCH($P48,'Mène 1'!$D$5:$D$34,0),1),0))=13,SUM(_xlfn.IFNA(INDEX('Mène 1'!$F$5:$F$34,MATCH($P48,'Mène 1'!$B$5:$B$34,0),1),0),_xlfn.IFNA(INDEX('Mène 1'!$G$5:$G$34,MATCH($P48,'Mène 1'!$D$5:$D$34,0),1),0)),0),IF(SUM(_xlfn.IFNA(INDEX('Mène 2'!$F$5:$F$34,MATCH($P48,'Mène 2'!$B$5:$B$34,0),1),0),_xlfn.IFNA(INDEX('Mène 2'!$G$5:$G$34,MATCH($P48,'Mène 2'!$D$5:$D$34,0),1),0))=13,SUM(_xlfn.IFNA(INDEX('Mène 2'!$F$5:$F$34,MATCH($P48,'Mène 2'!$B$5:$B$34,0),1),0),_xlfn.IFNA(INDEX('Mène 2'!$G$5:$G$34,MATCH($P48,'Mène 2'!$D$5:$D$34,0),1),0)),0),IF(SUM(_xlfn.IFNA(INDEX('Mène 3'!$F$5:$F$34,MATCH($P48,'Mène 3'!$B$5:$B$34,0),1),0),_xlfn.IFNA(INDEX('Mène 3'!$G$5:$G$34,MATCH($P48,'Mène 3'!$D$5:$D$34,0),1),0))=13,SUM(_xlfn.IFNA(INDEX('Mène 3'!$F$5:$F$43,MATCH($P48,'Mène 3'!$B$5:$B$34,0),1),0),_xlfn.IFNA(INDEX('Mène 3'!$G$5:$G$34,MATCH($P48,'Mène 3'!$D$5:$D$34,0),1),0)),0),IF(SUM(_xlfn.IFNA(INDEX('Mène 4'!$F$5:$F$34,MATCH($P48,'Mène 4'!$B$5:$B$34,0),1),0),_xlfn.IFNA(INDEX('Mène 4'!$G$5:$G$34,MATCH($P48,'Mène 4'!$D$5:$D$34,0),1),0))=13,SUM(_xlfn.IFNA(INDEX('Mène 4'!$F$5:$F$34,MATCH($P48,'Mène 4'!$B$5:$B$34,0),1),0),_xlfn.IFNA(INDEX('Mène 4'!$G$5:$G$34,MATCH($P48,'Mène 4'!$D$5:$D$34,0),1),0)),0),) = 13,P48,"")</f>
        <v/>
      </c>
      <c r="AD48" s="28" t="str">
        <f aca="true">IF(AND(Équipe!$B49&lt;&gt;0,'Mène 5'!AC48&lt;&gt;""),RAND(),"")</f>
        <v/>
      </c>
      <c r="AE48" s="28" t="str">
        <f aca="true">IF( AND(Équipe!$B49&lt;&gt;0,$AC48&lt;&gt;""),RANK($AD48,$AD$2:INDIRECT("$AD$"&amp;0+COUNTA($P$2:$P$61)))+MAX($AA$2:$AA$61),"")</f>
        <v/>
      </c>
      <c r="AG48" s="28" t="str">
        <f aca="false">IF(SUM(IF(SUM(_xlfn.IFNA(INDEX('Mène 1'!$F$5:$F$34,MATCH($P48,'Mène 1'!$B$5:$B$34,0),1),0),_xlfn.IFNA(INDEX('Mène 1'!$G$5:$G$34,MATCH($P48,'Mène 1'!$D$5:$D$34,0),1),0))=13,SUM(_xlfn.IFNA(INDEX('Mène 1'!$F$5:$F$34,MATCH($P48,'Mène 1'!$B$5:$B$34,0),1),0),_xlfn.IFNA(INDEX('Mène 1'!$G$5:$G$34,MATCH($P48,'Mène 1'!$D$5:$D$34,0),1),0)),0),IF(SUM(_xlfn.IFNA(INDEX('Mène 2'!$F$5:$F$34,MATCH($P48,'Mène 2'!$B$5:$B$34,0),1),0),_xlfn.IFNA(INDEX('Mène 2'!$G$5:$G$34,MATCH($P48,'Mène 2'!$D$5:$D$34,0),1),0))=13,SUM(_xlfn.IFNA(INDEX('Mène 2'!$F$5:$F$34,MATCH($P48,'Mène 2'!$B$5:$B$34,0),1),0),_xlfn.IFNA(INDEX('Mène 2'!$G$5:$G$34,MATCH($P48,'Mène 2'!$D$5:$D$34,0),1),0)),0),IF(SUM(_xlfn.IFNA(INDEX('Mène 3'!$F$5:$F$33,MATCH($P48,'Mène 3'!$B$5:$B$34,0),1),0),_xlfn.IFNA(INDEX('Mène 3'!$G$5:$G$34,MATCH($P48,'Mène 3'!$D$5:$D$34,0),1),0))=13,SUM(_xlfn.IFNA(INDEX('Mène 3'!$F$5:$F$34,MATCH($P48,'Mène 3'!$B$5:$B$34,0),1),0),_xlfn.IFNA(INDEX('Mène 3'!$G$5:$G$34,MATCH($P48,'Mène 3'!$D$5:$D$34,0),1),0)),0),IF(SUM(_xlfn.IFNA(INDEX('Mène 4'!$F$5:$F$34,MATCH($P48,'Mène 4'!$B$5:$B$34,0),1),0),_xlfn.IFNA(INDEX('Mène 4'!$G$5:$G$34,MATCH($P48,'Mène 4'!$D$5:$D$34,0),1),0))=13,SUM(_xlfn.IFNA(INDEX('Mène 4'!$F$5:$F$34,MATCH($P48,'Mène 4'!$B$5:$B$34,0),1),0),_xlfn.IFNA(INDEX('Mène 4'!$G$5:$G$34,MATCH($P48,'Mène 4'!$D$5:$D$34,0),1),0)),0),) = 0,P48,"")</f>
        <v/>
      </c>
      <c r="AH48" s="28" t="str">
        <f aca="true">IF(AND(Équipe!$B49&lt;&gt;0,'Mène 5'!AG48&lt;&gt;""),RAND(),"")</f>
        <v/>
      </c>
      <c r="AI48" s="28" t="str">
        <f aca="true">IF( AND(Équipe!$B49&lt;&gt;0,$AG48&lt;&gt;""),RANK($AH48,$AH$2:INDIRECT("$AH$"&amp;0+COUNTA($P$2:$P$61)))+MAX($AE$2:$AE$61),"")</f>
        <v/>
      </c>
    </row>
    <row r="49" customFormat="false" ht="12.8" hidden="false" customHeight="false" outlineLevel="0" collapsed="false">
      <c r="P49" s="28" t="str">
        <f aca="false">IF(Équipe!$B50&lt;&gt;0,Équipe!$A50,"")</f>
        <v/>
      </c>
      <c r="Q49" s="28" t="str">
        <f aca="false">IF(AND(SUM(_xlfn.IFNA(INDEX('Mène 1'!$F$5:$F$34,MATCH($P49,'Mène 1'!$B$5:$B$34,0),1),0) , _xlfn.IFNA(INDEX('Mène 1'!$G$5:$G$34,MATCH($P49,'Mène 1'!$D$5:$D$34,0),1),0))=13,SUM(_xlfn.IFNA(INDEX('Mène 2'!$F$5:$F$34,MATCH($P49,'Mène 2'!$B$5:$B$34,0),1),0) , _xlfn.IFNA(INDEX('Mène 2'!$G$5:$G$34,MATCH($P49,'Mène 2'!$D$5:$D$34,0),1),0))=13, SUM(_xlfn.IFNA(INDEX('Mène 3'!$F$5:$F$34,MATCH($P49,'Mène 3'!$B$5:$B$34,0),1),0) , _xlfn.IFNA(INDEX('Mène 3'!$G$5:$G$34,MATCH($P49,'Mène 3'!$D$5:$D$34,0),1),0))=13, SUM(_xlfn.IFNA(INDEX('Mène 4'!$F$5:$F$34,MATCH($P49,'Mène 4'!$B$5:$B$34,0),1),0) , _xlfn.IFNA(INDEX('Mène 4'!$G$5:$G$34,MATCH($P49,'Mène 4'!$D$5:$D$34,0),1),0))=13),$P49,"")</f>
        <v/>
      </c>
      <c r="R49" s="28" t="str">
        <f aca="true">IF(AND(Équipe!$B50&lt;&gt;0,'Mène 5'!Q49&lt;&gt;""),RAND(),"")</f>
        <v/>
      </c>
      <c r="S49" s="28" t="str">
        <f aca="true">IF(AND(Équipe!$B50&lt;&gt;0,$Q49&lt;&gt;""),RANK($R49,$R$2:INDIRECT("$R$"&amp;0+COUNTA($P$2:$P$61))),"")</f>
        <v/>
      </c>
      <c r="U49" s="28" t="str">
        <f aca="false">IF(SUM(IF(SUM(_xlfn.IFNA(INDEX('Mène 1'!$F$5:$F$34,MATCH($P49,'Mène 1'!$B$5:$B$34,0),1),0),_xlfn.IFNA(INDEX('Mène 1'!$G$5:$G$34,MATCH($P49,'Mène 1'!$D$5:$D$34,0),1),0))=13,SUM(_xlfn.IFNA(INDEX('Mène 1'!$F$5:$F$34,MATCH($P49,'Mène 1'!$B$5:$B$34,0),1),0),_xlfn.IFNA(INDEX('Mène 1'!$G$5:$G$34,MATCH($P49,'Mène 1'!$D$5:$D$34,0),1),0)),0),IF(SUM(_xlfn.IFNA(INDEX('Mène 2'!$F$5:$F$34,MATCH($P49,'Mène 2'!$B$5:$B$34,0),1),0),_xlfn.IFNA(INDEX('Mène 2'!$G$5:$G$34,MATCH($P49,'Mène 2'!$D$5:$D$34,0),1),0))=13,SUM(_xlfn.IFNA(INDEX('Mène 2'!$F$5:$F$34,MATCH($P49,'Mène 2'!$B$5:$B$34,0),1),0),_xlfn.IFNA(INDEX('Mène 2'!$G$5:$G$34,MATCH($P49,'Mène 2'!$D$5:$D$34,0),1),0)),0),IF(SUM(_xlfn.IFNA(INDEX('Mène 3'!$F$5:$F$34,MATCH($P49,'Mène 3'!$B$5:$B$34,0),1),0),_xlfn.IFNA(INDEX('Mène 3'!$G$5:$G$34,MATCH($P49,'Mène 3'!$D$5:$D$34,0),1),0))=13,SUM(_xlfn.IFNA(INDEX('Mène 3'!$F$5:$F$34,MATCH($P49,'Mène 3'!$B$5:$B$34,0),1),0),_xlfn.IFNA(INDEX('Mène 3'!$G$5:$G$34,MATCH($P49,'Mène 3'!$D$5:$D$34,0),1),0)),0),IF(SUM(_xlfn.IFNA(INDEX('Mène 4'!$F$5:$F$34,MATCH($P49,'Mène 4'!$B$5:$B$34,0),1),0),_xlfn.IFNA(INDEX('Mène 4'!$G$5:$G$34,MATCH($P49,'Mène 4'!$D$5:$D$34,0),1),0))=13,SUM(_xlfn.IFNA(INDEX('Mène 4'!$F$5:$F$34,MATCH($P49,'Mène 4'!$B$5:$B$34,0),1),0),_xlfn.IFNA(INDEX('Mène 4'!$G$5:$G$34,MATCH($P49,'Mène 4'!$D$5:$D$34,0),1),0)),0),) = 39,P49,"")</f>
        <v/>
      </c>
      <c r="V49" s="28" t="str">
        <f aca="true">IF(AND(Équipe!$B50&lt;&gt;0,'Mène 5'!U49&lt;&gt;""),RAND(),"")</f>
        <v/>
      </c>
      <c r="W49" s="28" t="str">
        <f aca="true">IF( AND(Équipe!$B50&lt;&gt;0,$U49&lt;&gt;""),RANK($V49,$V$2:INDIRECT("$V$"&amp;0+COUNTA($P$2:$P$61)))+MAX($S$2:$S$61),"")</f>
        <v/>
      </c>
      <c r="Y49" s="28" t="str">
        <f aca="false">IF(SUM(IF(SUM(_xlfn.IFNA(INDEX('Mène 1'!$F$5:$F$34,MATCH($P49,'Mène 1'!$B$5:$B$34,0),1),0),_xlfn.IFNA(INDEX('Mène 1'!$G$5:$G$34,MATCH($P49,'Mène 1'!$D$5:$D$34,0),1),0))=13,SUM(_xlfn.IFNA(INDEX('Mène 1'!$F$5:$F$34,MATCH($P49,'Mène 1'!$B$5:$B$34,0),1),0),_xlfn.IFNA(INDEX('Mène 1'!$G$5:$G$34,MATCH($P49,'Mène 1'!$D$5:$D$34,0),1),0)),0),IF(SUM(_xlfn.IFNA(INDEX('Mène 2'!$F$5:$F$34,MATCH($P49,'Mène 2'!$B$5:$B$34,0),1),0),_xlfn.IFNA(INDEX('Mène 2'!$G$5:$G$34,MATCH($P49,'Mène 2'!$D$5:$D$34,0),1),0))=13,SUM(_xlfn.IFNA(INDEX('Mène 2'!$F$5:$F$34,MATCH($P49,'Mène 2'!$B$5:$B$34,0),1),0),_xlfn.IFNA(INDEX('Mène 2'!$G$5:$G$34,MATCH($P49,'Mène 2'!$D$5:$D$34,0),1),0)),0),IF(SUM(_xlfn.IFNA(INDEX('Mène 3'!$F$5:$F$34,MATCH($P49,'Mène 3'!$B$5:$B$34,0),1),0),_xlfn.IFNA(INDEX('Mène 3'!$G$5:$G$34,MATCH($P49,'Mène 3'!$D$5:$D$34,0),1),0))=13,SUM(_xlfn.IFNA(INDEX('Mène 3'!$F$5:$F$34,MATCH($P49,'Mène 3'!$B$5:$B$34,0),1),0),_xlfn.IFNA(INDEX('Mène 3'!$G$5:$G$34,MATCH($P49,'Mène 3'!$D$5:$D$34,0),1),0)),0),IF(SUM(_xlfn.IFNA(INDEX('Mène 4'!$F$5:$F$34,MATCH($P49,'Mène 4'!$B$5:$B$34,0),1),0),_xlfn.IFNA(INDEX('Mène 4'!$G$5:$G$34,MATCH($P49,'Mène 4'!$D$5:$D$34,0),1),0))=13,SUM(_xlfn.IFNA(INDEX('Mène 4'!$F$5:$F$34,MATCH($P49,'Mène 4'!$B$5:$B$34,0),1),0),_xlfn.IFNA(INDEX('Mène 4'!$G$5:$G$34,MATCH($P49,'Mène 4'!$D$5:$D$34,0),1),0)),0),) = 26,P49,"")</f>
        <v/>
      </c>
      <c r="Z49" s="28" t="str">
        <f aca="true">IF(AND(Équipe!$B50&lt;&gt;0,'Mène 5'!Y49&lt;&gt;""),RAND(),"")</f>
        <v/>
      </c>
      <c r="AA49" s="28" t="str">
        <f aca="true">IF( AND(Équipe!$B50&lt;&gt;0,$Y49&lt;&gt;""),RANK($Z49,$Z$2:INDIRECT("$Z$"&amp;0+COUNTA($P$2:$P$61)))+MAX($W$2:$W$61),"")</f>
        <v/>
      </c>
      <c r="AC49" s="28" t="str">
        <f aca="false">IF(SUM(IF(SUM(_xlfn.IFNA(INDEX('Mène 1'!$F$5:$F$34,MATCH($P49,'Mène 1'!$B$5:$B$34,0),1),0),_xlfn.IFNA(INDEX('Mène 1'!$G$5:$G$34,MATCH($P49,'Mène 1'!$D$5:$D$34,0),1),0))=13,SUM(_xlfn.IFNA(INDEX('Mène 1'!$F$5:$F$34,MATCH($P49,'Mène 1'!$B$5:$B$34,0),1),0),_xlfn.IFNA(INDEX('Mène 1'!$G$5:$G$34,MATCH($P49,'Mène 1'!$D$5:$D$34,0),1),0)),0),IF(SUM(_xlfn.IFNA(INDEX('Mène 2'!$F$5:$F$34,MATCH($P49,'Mène 2'!$B$5:$B$34,0),1),0),_xlfn.IFNA(INDEX('Mène 2'!$G$5:$G$34,MATCH($P49,'Mène 2'!$D$5:$D$34,0),1),0))=13,SUM(_xlfn.IFNA(INDEX('Mène 2'!$F$5:$F$34,MATCH($P49,'Mène 2'!$B$5:$B$34,0),1),0),_xlfn.IFNA(INDEX('Mène 2'!$G$5:$G$34,MATCH($P49,'Mène 2'!$D$5:$D$34,0),1),0)),0),IF(SUM(_xlfn.IFNA(INDEX('Mène 3'!$F$5:$F$34,MATCH($P49,'Mène 3'!$B$5:$B$34,0),1),0),_xlfn.IFNA(INDEX('Mène 3'!$G$5:$G$34,MATCH($P49,'Mène 3'!$D$5:$D$34,0),1),0))=13,SUM(_xlfn.IFNA(INDEX('Mène 3'!$F$5:$F$43,MATCH($P49,'Mène 3'!$B$5:$B$34,0),1),0),_xlfn.IFNA(INDEX('Mène 3'!$G$5:$G$34,MATCH($P49,'Mène 3'!$D$5:$D$34,0),1),0)),0),IF(SUM(_xlfn.IFNA(INDEX('Mène 4'!$F$5:$F$34,MATCH($P49,'Mène 4'!$B$5:$B$34,0),1),0),_xlfn.IFNA(INDEX('Mène 4'!$G$5:$G$34,MATCH($P49,'Mène 4'!$D$5:$D$34,0),1),0))=13,SUM(_xlfn.IFNA(INDEX('Mène 4'!$F$5:$F$34,MATCH($P49,'Mène 4'!$B$5:$B$34,0),1),0),_xlfn.IFNA(INDEX('Mène 4'!$G$5:$G$34,MATCH($P49,'Mène 4'!$D$5:$D$34,0),1),0)),0),) = 13,P49,"")</f>
        <v/>
      </c>
      <c r="AD49" s="28" t="str">
        <f aca="true">IF(AND(Équipe!$B50&lt;&gt;0,'Mène 5'!AC49&lt;&gt;""),RAND(),"")</f>
        <v/>
      </c>
      <c r="AE49" s="28" t="str">
        <f aca="true">IF( AND(Équipe!$B50&lt;&gt;0,$AC49&lt;&gt;""),RANK($AD49,$AD$2:INDIRECT("$AD$"&amp;0+COUNTA($P$2:$P$61)))+MAX($AA$2:$AA$61),"")</f>
        <v/>
      </c>
      <c r="AG49" s="28" t="str">
        <f aca="false">IF(SUM(IF(SUM(_xlfn.IFNA(INDEX('Mène 1'!$F$5:$F$34,MATCH($P49,'Mène 1'!$B$5:$B$34,0),1),0),_xlfn.IFNA(INDEX('Mène 1'!$G$5:$G$34,MATCH($P49,'Mène 1'!$D$5:$D$34,0),1),0))=13,SUM(_xlfn.IFNA(INDEX('Mène 1'!$F$5:$F$34,MATCH($P49,'Mène 1'!$B$5:$B$34,0),1),0),_xlfn.IFNA(INDEX('Mène 1'!$G$5:$G$34,MATCH($P49,'Mène 1'!$D$5:$D$34,0),1),0)),0),IF(SUM(_xlfn.IFNA(INDEX('Mène 2'!$F$5:$F$34,MATCH($P49,'Mène 2'!$B$5:$B$34,0),1),0),_xlfn.IFNA(INDEX('Mène 2'!$G$5:$G$34,MATCH($P49,'Mène 2'!$D$5:$D$34,0),1),0))=13,SUM(_xlfn.IFNA(INDEX('Mène 2'!$F$5:$F$34,MATCH($P49,'Mène 2'!$B$5:$B$34,0),1),0),_xlfn.IFNA(INDEX('Mène 2'!$G$5:$G$34,MATCH($P49,'Mène 2'!$D$5:$D$34,0),1),0)),0),IF(SUM(_xlfn.IFNA(INDEX('Mène 3'!$F$5:$F$33,MATCH($P49,'Mène 3'!$B$5:$B$34,0),1),0),_xlfn.IFNA(INDEX('Mène 3'!$G$5:$G$34,MATCH($P49,'Mène 3'!$D$5:$D$34,0),1),0))=13,SUM(_xlfn.IFNA(INDEX('Mène 3'!$F$5:$F$34,MATCH($P49,'Mène 3'!$B$5:$B$34,0),1),0),_xlfn.IFNA(INDEX('Mène 3'!$G$5:$G$34,MATCH($P49,'Mène 3'!$D$5:$D$34,0),1),0)),0),IF(SUM(_xlfn.IFNA(INDEX('Mène 4'!$F$5:$F$34,MATCH($P49,'Mène 4'!$B$5:$B$34,0),1),0),_xlfn.IFNA(INDEX('Mène 4'!$G$5:$G$34,MATCH($P49,'Mène 4'!$D$5:$D$34,0),1),0))=13,SUM(_xlfn.IFNA(INDEX('Mène 4'!$F$5:$F$34,MATCH($P49,'Mène 4'!$B$5:$B$34,0),1),0),_xlfn.IFNA(INDEX('Mène 4'!$G$5:$G$34,MATCH($P49,'Mène 4'!$D$5:$D$34,0),1),0)),0),) = 0,P49,"")</f>
        <v/>
      </c>
      <c r="AH49" s="28" t="str">
        <f aca="true">IF(AND(Équipe!$B50&lt;&gt;0,'Mène 5'!AG49&lt;&gt;""),RAND(),"")</f>
        <v/>
      </c>
      <c r="AI49" s="28" t="str">
        <f aca="true">IF( AND(Équipe!$B50&lt;&gt;0,$AG49&lt;&gt;""),RANK($AH49,$AH$2:INDIRECT("$AH$"&amp;0+COUNTA($P$2:$P$61)))+MAX($AE$2:$AE$61),"")</f>
        <v/>
      </c>
    </row>
    <row r="50" customFormat="false" ht="12.8" hidden="false" customHeight="false" outlineLevel="0" collapsed="false">
      <c r="P50" s="28" t="str">
        <f aca="false">IF(Équipe!$B51&lt;&gt;0,Équipe!$A51,"")</f>
        <v/>
      </c>
      <c r="Q50" s="28" t="str">
        <f aca="false">IF(AND(SUM(_xlfn.IFNA(INDEX('Mène 1'!$F$5:$F$34,MATCH($P50,'Mène 1'!$B$5:$B$34,0),1),0) , _xlfn.IFNA(INDEX('Mène 1'!$G$5:$G$34,MATCH($P50,'Mène 1'!$D$5:$D$34,0),1),0))=13,SUM(_xlfn.IFNA(INDEX('Mène 2'!$F$5:$F$34,MATCH($P50,'Mène 2'!$B$5:$B$34,0),1),0) , _xlfn.IFNA(INDEX('Mène 2'!$G$5:$G$34,MATCH($P50,'Mène 2'!$D$5:$D$34,0),1),0))=13, SUM(_xlfn.IFNA(INDEX('Mène 3'!$F$5:$F$34,MATCH($P50,'Mène 3'!$B$5:$B$34,0),1),0) , _xlfn.IFNA(INDEX('Mène 3'!$G$5:$G$34,MATCH($P50,'Mène 3'!$D$5:$D$34,0),1),0))=13, SUM(_xlfn.IFNA(INDEX('Mène 4'!$F$5:$F$34,MATCH($P50,'Mène 4'!$B$5:$B$34,0),1),0) , _xlfn.IFNA(INDEX('Mène 4'!$G$5:$G$34,MATCH($P50,'Mène 4'!$D$5:$D$34,0),1),0))=13),$P50,"")</f>
        <v/>
      </c>
      <c r="R50" s="28" t="str">
        <f aca="true">IF(AND(Équipe!$B51&lt;&gt;0,'Mène 5'!Q50&lt;&gt;""),RAND(),"")</f>
        <v/>
      </c>
      <c r="S50" s="28" t="str">
        <f aca="true">IF(AND(Équipe!$B51&lt;&gt;0,$Q50&lt;&gt;""),RANK($R50,$R$2:INDIRECT("$R$"&amp;0+COUNTA($P$2:$P$61))),"")</f>
        <v/>
      </c>
      <c r="U50" s="28" t="str">
        <f aca="false">IF(SUM(IF(SUM(_xlfn.IFNA(INDEX('Mène 1'!$F$5:$F$34,MATCH($P50,'Mène 1'!$B$5:$B$34,0),1),0),_xlfn.IFNA(INDEX('Mène 1'!$G$5:$G$34,MATCH($P50,'Mène 1'!$D$5:$D$34,0),1),0))=13,SUM(_xlfn.IFNA(INDEX('Mène 1'!$F$5:$F$34,MATCH($P50,'Mène 1'!$B$5:$B$34,0),1),0),_xlfn.IFNA(INDEX('Mène 1'!$G$5:$G$34,MATCH($P50,'Mène 1'!$D$5:$D$34,0),1),0)),0),IF(SUM(_xlfn.IFNA(INDEX('Mène 2'!$F$5:$F$34,MATCH($P50,'Mène 2'!$B$5:$B$34,0),1),0),_xlfn.IFNA(INDEX('Mène 2'!$G$5:$G$34,MATCH($P50,'Mène 2'!$D$5:$D$34,0),1),0))=13,SUM(_xlfn.IFNA(INDEX('Mène 2'!$F$5:$F$34,MATCH($P50,'Mène 2'!$B$5:$B$34,0),1),0),_xlfn.IFNA(INDEX('Mène 2'!$G$5:$G$34,MATCH($P50,'Mène 2'!$D$5:$D$34,0),1),0)),0),IF(SUM(_xlfn.IFNA(INDEX('Mène 3'!$F$5:$F$34,MATCH($P50,'Mène 3'!$B$5:$B$34,0),1),0),_xlfn.IFNA(INDEX('Mène 3'!$G$5:$G$34,MATCH($P50,'Mène 3'!$D$5:$D$34,0),1),0))=13,SUM(_xlfn.IFNA(INDEX('Mène 3'!$F$5:$F$34,MATCH($P50,'Mène 3'!$B$5:$B$34,0),1),0),_xlfn.IFNA(INDEX('Mène 3'!$G$5:$G$34,MATCH($P50,'Mène 3'!$D$5:$D$34,0),1),0)),0),IF(SUM(_xlfn.IFNA(INDEX('Mène 4'!$F$5:$F$34,MATCH($P50,'Mène 4'!$B$5:$B$34,0),1),0),_xlfn.IFNA(INDEX('Mène 4'!$G$5:$G$34,MATCH($P50,'Mène 4'!$D$5:$D$34,0),1),0))=13,SUM(_xlfn.IFNA(INDEX('Mène 4'!$F$5:$F$34,MATCH($P50,'Mène 4'!$B$5:$B$34,0),1),0),_xlfn.IFNA(INDEX('Mène 4'!$G$5:$G$34,MATCH($P50,'Mène 4'!$D$5:$D$34,0),1),0)),0),) = 39,P50,"")</f>
        <v/>
      </c>
      <c r="V50" s="28" t="str">
        <f aca="true">IF(AND(Équipe!$B51&lt;&gt;0,'Mène 5'!U50&lt;&gt;""),RAND(),"")</f>
        <v/>
      </c>
      <c r="W50" s="28" t="str">
        <f aca="true">IF( AND(Équipe!$B51&lt;&gt;0,$U50&lt;&gt;""),RANK($V50,$V$2:INDIRECT("$V$"&amp;0+COUNTA($P$2:$P$61)))+MAX($S$2:$S$61),"")</f>
        <v/>
      </c>
      <c r="Y50" s="28" t="str">
        <f aca="false">IF(SUM(IF(SUM(_xlfn.IFNA(INDEX('Mène 1'!$F$5:$F$34,MATCH($P50,'Mène 1'!$B$5:$B$34,0),1),0),_xlfn.IFNA(INDEX('Mène 1'!$G$5:$G$34,MATCH($P50,'Mène 1'!$D$5:$D$34,0),1),0))=13,SUM(_xlfn.IFNA(INDEX('Mène 1'!$F$5:$F$34,MATCH($P50,'Mène 1'!$B$5:$B$34,0),1),0),_xlfn.IFNA(INDEX('Mène 1'!$G$5:$G$34,MATCH($P50,'Mène 1'!$D$5:$D$34,0),1),0)),0),IF(SUM(_xlfn.IFNA(INDEX('Mène 2'!$F$5:$F$34,MATCH($P50,'Mène 2'!$B$5:$B$34,0),1),0),_xlfn.IFNA(INDEX('Mène 2'!$G$5:$G$34,MATCH($P50,'Mène 2'!$D$5:$D$34,0),1),0))=13,SUM(_xlfn.IFNA(INDEX('Mène 2'!$F$5:$F$34,MATCH($P50,'Mène 2'!$B$5:$B$34,0),1),0),_xlfn.IFNA(INDEX('Mène 2'!$G$5:$G$34,MATCH($P50,'Mène 2'!$D$5:$D$34,0),1),0)),0),IF(SUM(_xlfn.IFNA(INDEX('Mène 3'!$F$5:$F$34,MATCH($P50,'Mène 3'!$B$5:$B$34,0),1),0),_xlfn.IFNA(INDEX('Mène 3'!$G$5:$G$34,MATCH($P50,'Mène 3'!$D$5:$D$34,0),1),0))=13,SUM(_xlfn.IFNA(INDEX('Mène 3'!$F$5:$F$34,MATCH($P50,'Mène 3'!$B$5:$B$34,0),1),0),_xlfn.IFNA(INDEX('Mène 3'!$G$5:$G$34,MATCH($P50,'Mène 3'!$D$5:$D$34,0),1),0)),0),IF(SUM(_xlfn.IFNA(INDEX('Mène 4'!$F$5:$F$34,MATCH($P50,'Mène 4'!$B$5:$B$34,0),1),0),_xlfn.IFNA(INDEX('Mène 4'!$G$5:$G$34,MATCH($P50,'Mène 4'!$D$5:$D$34,0),1),0))=13,SUM(_xlfn.IFNA(INDEX('Mène 4'!$F$5:$F$34,MATCH($P50,'Mène 4'!$B$5:$B$34,0),1),0),_xlfn.IFNA(INDEX('Mène 4'!$G$5:$G$34,MATCH($P50,'Mène 4'!$D$5:$D$34,0),1),0)),0),) = 26,P50,"")</f>
        <v/>
      </c>
      <c r="Z50" s="28" t="str">
        <f aca="true">IF(AND(Équipe!$B51&lt;&gt;0,'Mène 5'!Y50&lt;&gt;""),RAND(),"")</f>
        <v/>
      </c>
      <c r="AA50" s="28" t="str">
        <f aca="true">IF( AND(Équipe!$B51&lt;&gt;0,$Y50&lt;&gt;""),RANK($Z50,$Z$2:INDIRECT("$Z$"&amp;0+COUNTA($P$2:$P$61)))+MAX($W$2:$W$61),"")</f>
        <v/>
      </c>
      <c r="AC50" s="28" t="str">
        <f aca="false">IF(SUM(IF(SUM(_xlfn.IFNA(INDEX('Mène 1'!$F$5:$F$34,MATCH($P50,'Mène 1'!$B$5:$B$34,0),1),0),_xlfn.IFNA(INDEX('Mène 1'!$G$5:$G$34,MATCH($P50,'Mène 1'!$D$5:$D$34,0),1),0))=13,SUM(_xlfn.IFNA(INDEX('Mène 1'!$F$5:$F$34,MATCH($P50,'Mène 1'!$B$5:$B$34,0),1),0),_xlfn.IFNA(INDEX('Mène 1'!$G$5:$G$34,MATCH($P50,'Mène 1'!$D$5:$D$34,0),1),0)),0),IF(SUM(_xlfn.IFNA(INDEX('Mène 2'!$F$5:$F$34,MATCH($P50,'Mène 2'!$B$5:$B$34,0),1),0),_xlfn.IFNA(INDEX('Mène 2'!$G$5:$G$34,MATCH($P50,'Mène 2'!$D$5:$D$34,0),1),0))=13,SUM(_xlfn.IFNA(INDEX('Mène 2'!$F$5:$F$34,MATCH($P50,'Mène 2'!$B$5:$B$34,0),1),0),_xlfn.IFNA(INDEX('Mène 2'!$G$5:$G$34,MATCH($P50,'Mène 2'!$D$5:$D$34,0),1),0)),0),IF(SUM(_xlfn.IFNA(INDEX('Mène 3'!$F$5:$F$34,MATCH($P50,'Mène 3'!$B$5:$B$34,0),1),0),_xlfn.IFNA(INDEX('Mène 3'!$G$5:$G$34,MATCH($P50,'Mène 3'!$D$5:$D$34,0),1),0))=13,SUM(_xlfn.IFNA(INDEX('Mène 3'!$F$5:$F$43,MATCH($P50,'Mène 3'!$B$5:$B$34,0),1),0),_xlfn.IFNA(INDEX('Mène 3'!$G$5:$G$34,MATCH($P50,'Mène 3'!$D$5:$D$34,0),1),0)),0),IF(SUM(_xlfn.IFNA(INDEX('Mène 4'!$F$5:$F$34,MATCH($P50,'Mène 4'!$B$5:$B$34,0),1),0),_xlfn.IFNA(INDEX('Mène 4'!$G$5:$G$34,MATCH($P50,'Mène 4'!$D$5:$D$34,0),1),0))=13,SUM(_xlfn.IFNA(INDEX('Mène 4'!$F$5:$F$34,MATCH($P50,'Mène 4'!$B$5:$B$34,0),1),0),_xlfn.IFNA(INDEX('Mène 4'!$G$5:$G$34,MATCH($P50,'Mène 4'!$D$5:$D$34,0),1),0)),0),) = 13,P50,"")</f>
        <v/>
      </c>
      <c r="AD50" s="28" t="str">
        <f aca="true">IF(AND(Équipe!$B51&lt;&gt;0,'Mène 5'!AC50&lt;&gt;""),RAND(),"")</f>
        <v/>
      </c>
      <c r="AE50" s="28" t="str">
        <f aca="true">IF( AND(Équipe!$B51&lt;&gt;0,$AC50&lt;&gt;""),RANK($AD50,$AD$2:INDIRECT("$AD$"&amp;0+COUNTA($P$2:$P$61)))+MAX($AA$2:$AA$61),"")</f>
        <v/>
      </c>
      <c r="AG50" s="28" t="str">
        <f aca="false">IF(SUM(IF(SUM(_xlfn.IFNA(INDEX('Mène 1'!$F$5:$F$34,MATCH($P50,'Mène 1'!$B$5:$B$34,0),1),0),_xlfn.IFNA(INDEX('Mène 1'!$G$5:$G$34,MATCH($P50,'Mène 1'!$D$5:$D$34,0),1),0))=13,SUM(_xlfn.IFNA(INDEX('Mène 1'!$F$5:$F$34,MATCH($P50,'Mène 1'!$B$5:$B$34,0),1),0),_xlfn.IFNA(INDEX('Mène 1'!$G$5:$G$34,MATCH($P50,'Mène 1'!$D$5:$D$34,0),1),0)),0),IF(SUM(_xlfn.IFNA(INDEX('Mène 2'!$F$5:$F$34,MATCH($P50,'Mène 2'!$B$5:$B$34,0),1),0),_xlfn.IFNA(INDEX('Mène 2'!$G$5:$G$34,MATCH($P50,'Mène 2'!$D$5:$D$34,0),1),0))=13,SUM(_xlfn.IFNA(INDEX('Mène 2'!$F$5:$F$34,MATCH($P50,'Mène 2'!$B$5:$B$34,0),1),0),_xlfn.IFNA(INDEX('Mène 2'!$G$5:$G$34,MATCH($P50,'Mène 2'!$D$5:$D$34,0),1),0)),0),IF(SUM(_xlfn.IFNA(INDEX('Mène 3'!$F$5:$F$33,MATCH($P50,'Mène 3'!$B$5:$B$34,0),1),0),_xlfn.IFNA(INDEX('Mène 3'!$G$5:$G$34,MATCH($P50,'Mène 3'!$D$5:$D$34,0),1),0))=13,SUM(_xlfn.IFNA(INDEX('Mène 3'!$F$5:$F$34,MATCH($P50,'Mène 3'!$B$5:$B$34,0),1),0),_xlfn.IFNA(INDEX('Mène 3'!$G$5:$G$34,MATCH($P50,'Mène 3'!$D$5:$D$34,0),1),0)),0),IF(SUM(_xlfn.IFNA(INDEX('Mène 4'!$F$5:$F$34,MATCH($P50,'Mène 4'!$B$5:$B$34,0),1),0),_xlfn.IFNA(INDEX('Mène 4'!$G$5:$G$34,MATCH($P50,'Mène 4'!$D$5:$D$34,0),1),0))=13,SUM(_xlfn.IFNA(INDEX('Mène 4'!$F$5:$F$34,MATCH($P50,'Mène 4'!$B$5:$B$34,0),1),0),_xlfn.IFNA(INDEX('Mène 4'!$G$5:$G$34,MATCH($P50,'Mène 4'!$D$5:$D$34,0),1),0)),0),) = 0,P50,"")</f>
        <v/>
      </c>
      <c r="AH50" s="28" t="str">
        <f aca="true">IF(AND(Équipe!$B51&lt;&gt;0,'Mène 5'!AG50&lt;&gt;""),RAND(),"")</f>
        <v/>
      </c>
      <c r="AI50" s="28" t="str">
        <f aca="true">IF( AND(Équipe!$B51&lt;&gt;0,$AG50&lt;&gt;""),RANK($AH50,$AH$2:INDIRECT("$AH$"&amp;0+COUNTA($P$2:$P$61)))+MAX($AE$2:$AE$61),"")</f>
        <v/>
      </c>
    </row>
    <row r="51" customFormat="false" ht="12.8" hidden="false" customHeight="false" outlineLevel="0" collapsed="false">
      <c r="P51" s="28" t="str">
        <f aca="false">IF(Équipe!$B52&lt;&gt;0,Équipe!$A52,"")</f>
        <v/>
      </c>
      <c r="Q51" s="28" t="str">
        <f aca="false">IF(AND(SUM(_xlfn.IFNA(INDEX('Mène 1'!$F$5:$F$34,MATCH($P51,'Mène 1'!$B$5:$B$34,0),1),0) , _xlfn.IFNA(INDEX('Mène 1'!$G$5:$G$34,MATCH($P51,'Mène 1'!$D$5:$D$34,0),1),0))=13,SUM(_xlfn.IFNA(INDEX('Mène 2'!$F$5:$F$34,MATCH($P51,'Mène 2'!$B$5:$B$34,0),1),0) , _xlfn.IFNA(INDEX('Mène 2'!$G$5:$G$34,MATCH($P51,'Mène 2'!$D$5:$D$34,0),1),0))=13, SUM(_xlfn.IFNA(INDEX('Mène 3'!$F$5:$F$34,MATCH($P51,'Mène 3'!$B$5:$B$34,0),1),0) , _xlfn.IFNA(INDEX('Mène 3'!$G$5:$G$34,MATCH($P51,'Mène 3'!$D$5:$D$34,0),1),0))=13, SUM(_xlfn.IFNA(INDEX('Mène 4'!$F$5:$F$34,MATCH($P51,'Mène 4'!$B$5:$B$34,0),1),0) , _xlfn.IFNA(INDEX('Mène 4'!$G$5:$G$34,MATCH($P51,'Mène 4'!$D$5:$D$34,0),1),0))=13),$P51,"")</f>
        <v/>
      </c>
      <c r="R51" s="28" t="str">
        <f aca="true">IF(AND(Équipe!$B52&lt;&gt;0,'Mène 5'!Q51&lt;&gt;""),RAND(),"")</f>
        <v/>
      </c>
      <c r="S51" s="28" t="str">
        <f aca="true">IF(AND(Équipe!$B52&lt;&gt;0,$Q51&lt;&gt;""),RANK($R51,$R$2:INDIRECT("$R$"&amp;0+COUNTA($P$2:$P$61))),"")</f>
        <v/>
      </c>
      <c r="U51" s="28" t="str">
        <f aca="false">IF(SUM(IF(SUM(_xlfn.IFNA(INDEX('Mène 1'!$F$5:$F$34,MATCH($P51,'Mène 1'!$B$5:$B$34,0),1),0),_xlfn.IFNA(INDEX('Mène 1'!$G$5:$G$34,MATCH($P51,'Mène 1'!$D$5:$D$34,0),1),0))=13,SUM(_xlfn.IFNA(INDEX('Mène 1'!$F$5:$F$34,MATCH($P51,'Mène 1'!$B$5:$B$34,0),1),0),_xlfn.IFNA(INDEX('Mène 1'!$G$5:$G$34,MATCH($P51,'Mène 1'!$D$5:$D$34,0),1),0)),0),IF(SUM(_xlfn.IFNA(INDEX('Mène 2'!$F$5:$F$34,MATCH($P51,'Mène 2'!$B$5:$B$34,0),1),0),_xlfn.IFNA(INDEX('Mène 2'!$G$5:$G$34,MATCH($P51,'Mène 2'!$D$5:$D$34,0),1),0))=13,SUM(_xlfn.IFNA(INDEX('Mène 2'!$F$5:$F$34,MATCH($P51,'Mène 2'!$B$5:$B$34,0),1),0),_xlfn.IFNA(INDEX('Mène 2'!$G$5:$G$34,MATCH($P51,'Mène 2'!$D$5:$D$34,0),1),0)),0),IF(SUM(_xlfn.IFNA(INDEX('Mène 3'!$F$5:$F$34,MATCH($P51,'Mène 3'!$B$5:$B$34,0),1),0),_xlfn.IFNA(INDEX('Mène 3'!$G$5:$G$34,MATCH($P51,'Mène 3'!$D$5:$D$34,0),1),0))=13,SUM(_xlfn.IFNA(INDEX('Mène 3'!$F$5:$F$34,MATCH($P51,'Mène 3'!$B$5:$B$34,0),1),0),_xlfn.IFNA(INDEX('Mène 3'!$G$5:$G$34,MATCH($P51,'Mène 3'!$D$5:$D$34,0),1),0)),0),IF(SUM(_xlfn.IFNA(INDEX('Mène 4'!$F$5:$F$34,MATCH($P51,'Mène 4'!$B$5:$B$34,0),1),0),_xlfn.IFNA(INDEX('Mène 4'!$G$5:$G$34,MATCH($P51,'Mène 4'!$D$5:$D$34,0),1),0))=13,SUM(_xlfn.IFNA(INDEX('Mène 4'!$F$5:$F$34,MATCH($P51,'Mène 4'!$B$5:$B$34,0),1),0),_xlfn.IFNA(INDEX('Mène 4'!$G$5:$G$34,MATCH($P51,'Mène 4'!$D$5:$D$34,0),1),0)),0),) = 39,P51,"")</f>
        <v/>
      </c>
      <c r="V51" s="28" t="str">
        <f aca="true">IF(AND(Équipe!$B52&lt;&gt;0,'Mène 5'!U51&lt;&gt;""),RAND(),"")</f>
        <v/>
      </c>
      <c r="W51" s="28" t="str">
        <f aca="true">IF( AND(Équipe!$B52&lt;&gt;0,$U51&lt;&gt;""),RANK($V51,$V$2:INDIRECT("$V$"&amp;0+COUNTA($P$2:$P$61)))+MAX($S$2:$S$61),"")</f>
        <v/>
      </c>
      <c r="Y51" s="28" t="str">
        <f aca="false">IF(SUM(IF(SUM(_xlfn.IFNA(INDEX('Mène 1'!$F$5:$F$34,MATCH($P51,'Mène 1'!$B$5:$B$34,0),1),0),_xlfn.IFNA(INDEX('Mène 1'!$G$5:$G$34,MATCH($P51,'Mène 1'!$D$5:$D$34,0),1),0))=13,SUM(_xlfn.IFNA(INDEX('Mène 1'!$F$5:$F$34,MATCH($P51,'Mène 1'!$B$5:$B$34,0),1),0),_xlfn.IFNA(INDEX('Mène 1'!$G$5:$G$34,MATCH($P51,'Mène 1'!$D$5:$D$34,0),1),0)),0),IF(SUM(_xlfn.IFNA(INDEX('Mène 2'!$F$5:$F$34,MATCH($P51,'Mène 2'!$B$5:$B$34,0),1),0),_xlfn.IFNA(INDEX('Mène 2'!$G$5:$G$34,MATCH($P51,'Mène 2'!$D$5:$D$34,0),1),0))=13,SUM(_xlfn.IFNA(INDEX('Mène 2'!$F$5:$F$34,MATCH($P51,'Mène 2'!$B$5:$B$34,0),1),0),_xlfn.IFNA(INDEX('Mène 2'!$G$5:$G$34,MATCH($P51,'Mène 2'!$D$5:$D$34,0),1),0)),0),IF(SUM(_xlfn.IFNA(INDEX('Mène 3'!$F$5:$F$34,MATCH($P51,'Mène 3'!$B$5:$B$34,0),1),0),_xlfn.IFNA(INDEX('Mène 3'!$G$5:$G$34,MATCH($P51,'Mène 3'!$D$5:$D$34,0),1),0))=13,SUM(_xlfn.IFNA(INDEX('Mène 3'!$F$5:$F$34,MATCH($P51,'Mène 3'!$B$5:$B$34,0),1),0),_xlfn.IFNA(INDEX('Mène 3'!$G$5:$G$34,MATCH($P51,'Mène 3'!$D$5:$D$34,0),1),0)),0),IF(SUM(_xlfn.IFNA(INDEX('Mène 4'!$F$5:$F$34,MATCH($P51,'Mène 4'!$B$5:$B$34,0),1),0),_xlfn.IFNA(INDEX('Mène 4'!$G$5:$G$34,MATCH($P51,'Mène 4'!$D$5:$D$34,0),1),0))=13,SUM(_xlfn.IFNA(INDEX('Mène 4'!$F$5:$F$34,MATCH($P51,'Mène 4'!$B$5:$B$34,0),1),0),_xlfn.IFNA(INDEX('Mène 4'!$G$5:$G$34,MATCH($P51,'Mène 4'!$D$5:$D$34,0),1),0)),0),) = 26,P51,"")</f>
        <v/>
      </c>
      <c r="Z51" s="28" t="str">
        <f aca="true">IF(AND(Équipe!$B52&lt;&gt;0,'Mène 5'!Y51&lt;&gt;""),RAND(),"")</f>
        <v/>
      </c>
      <c r="AA51" s="28" t="str">
        <f aca="true">IF( AND(Équipe!$B52&lt;&gt;0,$Y51&lt;&gt;""),RANK($Z51,$Z$2:INDIRECT("$Z$"&amp;0+COUNTA($P$2:$P$61)))+MAX($W$2:$W$61),"")</f>
        <v/>
      </c>
      <c r="AC51" s="28" t="str">
        <f aca="false">IF(SUM(IF(SUM(_xlfn.IFNA(INDEX('Mène 1'!$F$5:$F$34,MATCH($P51,'Mène 1'!$B$5:$B$34,0),1),0),_xlfn.IFNA(INDEX('Mène 1'!$G$5:$G$34,MATCH($P51,'Mène 1'!$D$5:$D$34,0),1),0))=13,SUM(_xlfn.IFNA(INDEX('Mène 1'!$F$5:$F$34,MATCH($P51,'Mène 1'!$B$5:$B$34,0),1),0),_xlfn.IFNA(INDEX('Mène 1'!$G$5:$G$34,MATCH($P51,'Mène 1'!$D$5:$D$34,0),1),0)),0),IF(SUM(_xlfn.IFNA(INDEX('Mène 2'!$F$5:$F$34,MATCH($P51,'Mène 2'!$B$5:$B$34,0),1),0),_xlfn.IFNA(INDEX('Mène 2'!$G$5:$G$34,MATCH($P51,'Mène 2'!$D$5:$D$34,0),1),0))=13,SUM(_xlfn.IFNA(INDEX('Mène 2'!$F$5:$F$34,MATCH($P51,'Mène 2'!$B$5:$B$34,0),1),0),_xlfn.IFNA(INDEX('Mène 2'!$G$5:$G$34,MATCH($P51,'Mène 2'!$D$5:$D$34,0),1),0)),0),IF(SUM(_xlfn.IFNA(INDEX('Mène 3'!$F$5:$F$34,MATCH($P51,'Mène 3'!$B$5:$B$34,0),1),0),_xlfn.IFNA(INDEX('Mène 3'!$G$5:$G$34,MATCH($P51,'Mène 3'!$D$5:$D$34,0),1),0))=13,SUM(_xlfn.IFNA(INDEX('Mène 3'!$F$5:$F$43,MATCH($P51,'Mène 3'!$B$5:$B$34,0),1),0),_xlfn.IFNA(INDEX('Mène 3'!$G$5:$G$34,MATCH($P51,'Mène 3'!$D$5:$D$34,0),1),0)),0),IF(SUM(_xlfn.IFNA(INDEX('Mène 4'!$F$5:$F$34,MATCH($P51,'Mène 4'!$B$5:$B$34,0),1),0),_xlfn.IFNA(INDEX('Mène 4'!$G$5:$G$34,MATCH($P51,'Mène 4'!$D$5:$D$34,0),1),0))=13,SUM(_xlfn.IFNA(INDEX('Mène 4'!$F$5:$F$34,MATCH($P51,'Mène 4'!$B$5:$B$34,0),1),0),_xlfn.IFNA(INDEX('Mène 4'!$G$5:$G$34,MATCH($P51,'Mène 4'!$D$5:$D$34,0),1),0)),0),) = 13,P51,"")</f>
        <v/>
      </c>
      <c r="AD51" s="28" t="str">
        <f aca="true">IF(AND(Équipe!$B52&lt;&gt;0,'Mène 5'!AC51&lt;&gt;""),RAND(),"")</f>
        <v/>
      </c>
      <c r="AE51" s="28" t="str">
        <f aca="true">IF( AND(Équipe!$B52&lt;&gt;0,$AC51&lt;&gt;""),RANK($AD51,$AD$2:INDIRECT("$AD$"&amp;0+COUNTA($P$2:$P$61)))+MAX($AA$2:$AA$61),"")</f>
        <v/>
      </c>
      <c r="AG51" s="28" t="str">
        <f aca="false">IF(SUM(IF(SUM(_xlfn.IFNA(INDEX('Mène 1'!$F$5:$F$34,MATCH($P51,'Mène 1'!$B$5:$B$34,0),1),0),_xlfn.IFNA(INDEX('Mène 1'!$G$5:$G$34,MATCH($P51,'Mène 1'!$D$5:$D$34,0),1),0))=13,SUM(_xlfn.IFNA(INDEX('Mène 1'!$F$5:$F$34,MATCH($P51,'Mène 1'!$B$5:$B$34,0),1),0),_xlfn.IFNA(INDEX('Mène 1'!$G$5:$G$34,MATCH($P51,'Mène 1'!$D$5:$D$34,0),1),0)),0),IF(SUM(_xlfn.IFNA(INDEX('Mène 2'!$F$5:$F$34,MATCH($P51,'Mène 2'!$B$5:$B$34,0),1),0),_xlfn.IFNA(INDEX('Mène 2'!$G$5:$G$34,MATCH($P51,'Mène 2'!$D$5:$D$34,0),1),0))=13,SUM(_xlfn.IFNA(INDEX('Mène 2'!$F$5:$F$34,MATCH($P51,'Mène 2'!$B$5:$B$34,0),1),0),_xlfn.IFNA(INDEX('Mène 2'!$G$5:$G$34,MATCH($P51,'Mène 2'!$D$5:$D$34,0),1),0)),0),IF(SUM(_xlfn.IFNA(INDEX('Mène 3'!$F$5:$F$33,MATCH($P51,'Mène 3'!$B$5:$B$34,0),1),0),_xlfn.IFNA(INDEX('Mène 3'!$G$5:$G$34,MATCH($P51,'Mène 3'!$D$5:$D$34,0),1),0))=13,SUM(_xlfn.IFNA(INDEX('Mène 3'!$F$5:$F$34,MATCH($P51,'Mène 3'!$B$5:$B$34,0),1),0),_xlfn.IFNA(INDEX('Mène 3'!$G$5:$G$34,MATCH($P51,'Mène 3'!$D$5:$D$34,0),1),0)),0),IF(SUM(_xlfn.IFNA(INDEX('Mène 4'!$F$5:$F$34,MATCH($P51,'Mène 4'!$B$5:$B$34,0),1),0),_xlfn.IFNA(INDEX('Mène 4'!$G$5:$G$34,MATCH($P51,'Mène 4'!$D$5:$D$34,0),1),0))=13,SUM(_xlfn.IFNA(INDEX('Mène 4'!$F$5:$F$34,MATCH($P51,'Mène 4'!$B$5:$B$34,0),1),0),_xlfn.IFNA(INDEX('Mène 4'!$G$5:$G$34,MATCH($P51,'Mène 4'!$D$5:$D$34,0),1),0)),0),) = 0,P51,"")</f>
        <v/>
      </c>
      <c r="AH51" s="28" t="str">
        <f aca="true">IF(AND(Équipe!$B52&lt;&gt;0,'Mène 5'!AG51&lt;&gt;""),RAND(),"")</f>
        <v/>
      </c>
      <c r="AI51" s="28" t="str">
        <f aca="true">IF( AND(Équipe!$B52&lt;&gt;0,$AG51&lt;&gt;""),RANK($AH51,$AH$2:INDIRECT("$AH$"&amp;0+COUNTA($P$2:$P$61)))+MAX($AE$2:$AE$61),"")</f>
        <v/>
      </c>
    </row>
    <row r="52" customFormat="false" ht="12.8" hidden="false" customHeight="false" outlineLevel="0" collapsed="false">
      <c r="P52" s="28" t="str">
        <f aca="false">IF(Équipe!$B53&lt;&gt;0,Équipe!$A53,"")</f>
        <v/>
      </c>
      <c r="Q52" s="28" t="str">
        <f aca="false">IF(AND(SUM(_xlfn.IFNA(INDEX('Mène 1'!$F$5:$F$34,MATCH($P52,'Mène 1'!$B$5:$B$34,0),1),0) , _xlfn.IFNA(INDEX('Mène 1'!$G$5:$G$34,MATCH($P52,'Mène 1'!$D$5:$D$34,0),1),0))=13,SUM(_xlfn.IFNA(INDEX('Mène 2'!$F$5:$F$34,MATCH($P52,'Mène 2'!$B$5:$B$34,0),1),0) , _xlfn.IFNA(INDEX('Mène 2'!$G$5:$G$34,MATCH($P52,'Mène 2'!$D$5:$D$34,0),1),0))=13, SUM(_xlfn.IFNA(INDEX('Mène 3'!$F$5:$F$34,MATCH($P52,'Mène 3'!$B$5:$B$34,0),1),0) , _xlfn.IFNA(INDEX('Mène 3'!$G$5:$G$34,MATCH($P52,'Mène 3'!$D$5:$D$34,0),1),0))=13, SUM(_xlfn.IFNA(INDEX('Mène 4'!$F$5:$F$34,MATCH($P52,'Mène 4'!$B$5:$B$34,0),1),0) , _xlfn.IFNA(INDEX('Mène 4'!$G$5:$G$34,MATCH($P52,'Mène 4'!$D$5:$D$34,0),1),0))=13),$P52,"")</f>
        <v/>
      </c>
      <c r="R52" s="28" t="str">
        <f aca="true">IF(AND(Équipe!$B53&lt;&gt;0,'Mène 5'!Q52&lt;&gt;""),RAND(),"")</f>
        <v/>
      </c>
      <c r="S52" s="28" t="str">
        <f aca="true">IF(AND(Équipe!$B53&lt;&gt;0,$Q52&lt;&gt;""),RANK($R52,$R$2:INDIRECT("$R$"&amp;0+COUNTA($P$2:$P$61))),"")</f>
        <v/>
      </c>
      <c r="U52" s="28" t="str">
        <f aca="false">IF(SUM(IF(SUM(_xlfn.IFNA(INDEX('Mène 1'!$F$5:$F$34,MATCH($P52,'Mène 1'!$B$5:$B$34,0),1),0),_xlfn.IFNA(INDEX('Mène 1'!$G$5:$G$34,MATCH($P52,'Mène 1'!$D$5:$D$34,0),1),0))=13,SUM(_xlfn.IFNA(INDEX('Mène 1'!$F$5:$F$34,MATCH($P52,'Mène 1'!$B$5:$B$34,0),1),0),_xlfn.IFNA(INDEX('Mène 1'!$G$5:$G$34,MATCH($P52,'Mène 1'!$D$5:$D$34,0),1),0)),0),IF(SUM(_xlfn.IFNA(INDEX('Mène 2'!$F$5:$F$34,MATCH($P52,'Mène 2'!$B$5:$B$34,0),1),0),_xlfn.IFNA(INDEX('Mène 2'!$G$5:$G$34,MATCH($P52,'Mène 2'!$D$5:$D$34,0),1),0))=13,SUM(_xlfn.IFNA(INDEX('Mène 2'!$F$5:$F$34,MATCH($P52,'Mène 2'!$B$5:$B$34,0),1),0),_xlfn.IFNA(INDEX('Mène 2'!$G$5:$G$34,MATCH($P52,'Mène 2'!$D$5:$D$34,0),1),0)),0),IF(SUM(_xlfn.IFNA(INDEX('Mène 3'!$F$5:$F$34,MATCH($P52,'Mène 3'!$B$5:$B$34,0),1),0),_xlfn.IFNA(INDEX('Mène 3'!$G$5:$G$34,MATCH($P52,'Mène 3'!$D$5:$D$34,0),1),0))=13,SUM(_xlfn.IFNA(INDEX('Mène 3'!$F$5:$F$34,MATCH($P52,'Mène 3'!$B$5:$B$34,0),1),0),_xlfn.IFNA(INDEX('Mène 3'!$G$5:$G$34,MATCH($P52,'Mène 3'!$D$5:$D$34,0),1),0)),0),IF(SUM(_xlfn.IFNA(INDEX('Mène 4'!$F$5:$F$34,MATCH($P52,'Mène 4'!$B$5:$B$34,0),1),0),_xlfn.IFNA(INDEX('Mène 4'!$G$5:$G$34,MATCH($P52,'Mène 4'!$D$5:$D$34,0),1),0))=13,SUM(_xlfn.IFNA(INDEX('Mène 4'!$F$5:$F$34,MATCH($P52,'Mène 4'!$B$5:$B$34,0),1),0),_xlfn.IFNA(INDEX('Mène 4'!$G$5:$G$34,MATCH($P52,'Mène 4'!$D$5:$D$34,0),1),0)),0),) = 39,P52,"")</f>
        <v/>
      </c>
      <c r="V52" s="28" t="str">
        <f aca="true">IF(AND(Équipe!$B53&lt;&gt;0,'Mène 5'!U52&lt;&gt;""),RAND(),"")</f>
        <v/>
      </c>
      <c r="W52" s="28" t="str">
        <f aca="true">IF( AND(Équipe!$B53&lt;&gt;0,$U52&lt;&gt;""),RANK($V52,$V$2:INDIRECT("$V$"&amp;0+COUNTA($P$2:$P$61)))+MAX($S$2:$S$61),"")</f>
        <v/>
      </c>
      <c r="Y52" s="28" t="str">
        <f aca="false">IF(SUM(IF(SUM(_xlfn.IFNA(INDEX('Mène 1'!$F$5:$F$34,MATCH($P52,'Mène 1'!$B$5:$B$34,0),1),0),_xlfn.IFNA(INDEX('Mène 1'!$G$5:$G$34,MATCH($P52,'Mène 1'!$D$5:$D$34,0),1),0))=13,SUM(_xlfn.IFNA(INDEX('Mène 1'!$F$5:$F$34,MATCH($P52,'Mène 1'!$B$5:$B$34,0),1),0),_xlfn.IFNA(INDEX('Mène 1'!$G$5:$G$34,MATCH($P52,'Mène 1'!$D$5:$D$34,0),1),0)),0),IF(SUM(_xlfn.IFNA(INDEX('Mène 2'!$F$5:$F$34,MATCH($P52,'Mène 2'!$B$5:$B$34,0),1),0),_xlfn.IFNA(INDEX('Mène 2'!$G$5:$G$34,MATCH($P52,'Mène 2'!$D$5:$D$34,0),1),0))=13,SUM(_xlfn.IFNA(INDEX('Mène 2'!$F$5:$F$34,MATCH($P52,'Mène 2'!$B$5:$B$34,0),1),0),_xlfn.IFNA(INDEX('Mène 2'!$G$5:$G$34,MATCH($P52,'Mène 2'!$D$5:$D$34,0),1),0)),0),IF(SUM(_xlfn.IFNA(INDEX('Mène 3'!$F$5:$F$34,MATCH($P52,'Mène 3'!$B$5:$B$34,0),1),0),_xlfn.IFNA(INDEX('Mène 3'!$G$5:$G$34,MATCH($P52,'Mène 3'!$D$5:$D$34,0),1),0))=13,SUM(_xlfn.IFNA(INDEX('Mène 3'!$F$5:$F$34,MATCH($P52,'Mène 3'!$B$5:$B$34,0),1),0),_xlfn.IFNA(INDEX('Mène 3'!$G$5:$G$34,MATCH($P52,'Mène 3'!$D$5:$D$34,0),1),0)),0),IF(SUM(_xlfn.IFNA(INDEX('Mène 4'!$F$5:$F$34,MATCH($P52,'Mène 4'!$B$5:$B$34,0),1),0),_xlfn.IFNA(INDEX('Mène 4'!$G$5:$G$34,MATCH($P52,'Mène 4'!$D$5:$D$34,0),1),0))=13,SUM(_xlfn.IFNA(INDEX('Mène 4'!$F$5:$F$34,MATCH($P52,'Mène 4'!$B$5:$B$34,0),1),0),_xlfn.IFNA(INDEX('Mène 4'!$G$5:$G$34,MATCH($P52,'Mène 4'!$D$5:$D$34,0),1),0)),0),) = 26,P52,"")</f>
        <v/>
      </c>
      <c r="Z52" s="28" t="str">
        <f aca="true">IF(AND(Équipe!$B53&lt;&gt;0,'Mène 5'!Y52&lt;&gt;""),RAND(),"")</f>
        <v/>
      </c>
      <c r="AA52" s="28" t="str">
        <f aca="true">IF( AND(Équipe!$B53&lt;&gt;0,$Y52&lt;&gt;""),RANK($Z52,$Z$2:INDIRECT("$Z$"&amp;0+COUNTA($P$2:$P$61)))+MAX($W$2:$W$61),"")</f>
        <v/>
      </c>
      <c r="AC52" s="28" t="str">
        <f aca="false">IF(SUM(IF(SUM(_xlfn.IFNA(INDEX('Mène 1'!$F$5:$F$34,MATCH($P52,'Mène 1'!$B$5:$B$34,0),1),0),_xlfn.IFNA(INDEX('Mène 1'!$G$5:$G$34,MATCH($P52,'Mène 1'!$D$5:$D$34,0),1),0))=13,SUM(_xlfn.IFNA(INDEX('Mène 1'!$F$5:$F$34,MATCH($P52,'Mène 1'!$B$5:$B$34,0),1),0),_xlfn.IFNA(INDEX('Mène 1'!$G$5:$G$34,MATCH($P52,'Mène 1'!$D$5:$D$34,0),1),0)),0),IF(SUM(_xlfn.IFNA(INDEX('Mène 2'!$F$5:$F$34,MATCH($P52,'Mène 2'!$B$5:$B$34,0),1),0),_xlfn.IFNA(INDEX('Mène 2'!$G$5:$G$34,MATCH($P52,'Mène 2'!$D$5:$D$34,0),1),0))=13,SUM(_xlfn.IFNA(INDEX('Mène 2'!$F$5:$F$34,MATCH($P52,'Mène 2'!$B$5:$B$34,0),1),0),_xlfn.IFNA(INDEX('Mène 2'!$G$5:$G$34,MATCH($P52,'Mène 2'!$D$5:$D$34,0),1),0)),0),IF(SUM(_xlfn.IFNA(INDEX('Mène 3'!$F$5:$F$34,MATCH($P52,'Mène 3'!$B$5:$B$34,0),1),0),_xlfn.IFNA(INDEX('Mène 3'!$G$5:$G$34,MATCH($P52,'Mène 3'!$D$5:$D$34,0),1),0))=13,SUM(_xlfn.IFNA(INDEX('Mène 3'!$F$5:$F$43,MATCH($P52,'Mène 3'!$B$5:$B$34,0),1),0),_xlfn.IFNA(INDEX('Mène 3'!$G$5:$G$34,MATCH($P52,'Mène 3'!$D$5:$D$34,0),1),0)),0),IF(SUM(_xlfn.IFNA(INDEX('Mène 4'!$F$5:$F$34,MATCH($P52,'Mène 4'!$B$5:$B$34,0),1),0),_xlfn.IFNA(INDEX('Mène 4'!$G$5:$G$34,MATCH($P52,'Mène 4'!$D$5:$D$34,0),1),0))=13,SUM(_xlfn.IFNA(INDEX('Mène 4'!$F$5:$F$34,MATCH($P52,'Mène 4'!$B$5:$B$34,0),1),0),_xlfn.IFNA(INDEX('Mène 4'!$G$5:$G$34,MATCH($P52,'Mène 4'!$D$5:$D$34,0),1),0)),0),) = 13,P52,"")</f>
        <v/>
      </c>
      <c r="AD52" s="28" t="str">
        <f aca="true">IF(AND(Équipe!$B53&lt;&gt;0,'Mène 5'!AC52&lt;&gt;""),RAND(),"")</f>
        <v/>
      </c>
      <c r="AE52" s="28" t="str">
        <f aca="true">IF( AND(Équipe!$B53&lt;&gt;0,$AC52&lt;&gt;""),RANK($AD52,$AD$2:INDIRECT("$AD$"&amp;0+COUNTA($P$2:$P$61)))+MAX($AA$2:$AA$61),"")</f>
        <v/>
      </c>
      <c r="AG52" s="28" t="str">
        <f aca="false">IF(SUM(IF(SUM(_xlfn.IFNA(INDEX('Mène 1'!$F$5:$F$34,MATCH($P52,'Mène 1'!$B$5:$B$34,0),1),0),_xlfn.IFNA(INDEX('Mène 1'!$G$5:$G$34,MATCH($P52,'Mène 1'!$D$5:$D$34,0),1),0))=13,SUM(_xlfn.IFNA(INDEX('Mène 1'!$F$5:$F$34,MATCH($P52,'Mène 1'!$B$5:$B$34,0),1),0),_xlfn.IFNA(INDEX('Mène 1'!$G$5:$G$34,MATCH($P52,'Mène 1'!$D$5:$D$34,0),1),0)),0),IF(SUM(_xlfn.IFNA(INDEX('Mène 2'!$F$5:$F$34,MATCH($P52,'Mène 2'!$B$5:$B$34,0),1),0),_xlfn.IFNA(INDEX('Mène 2'!$G$5:$G$34,MATCH($P52,'Mène 2'!$D$5:$D$34,0),1),0))=13,SUM(_xlfn.IFNA(INDEX('Mène 2'!$F$5:$F$34,MATCH($P52,'Mène 2'!$B$5:$B$34,0),1),0),_xlfn.IFNA(INDEX('Mène 2'!$G$5:$G$34,MATCH($P52,'Mène 2'!$D$5:$D$34,0),1),0)),0),IF(SUM(_xlfn.IFNA(INDEX('Mène 3'!$F$5:$F$33,MATCH($P52,'Mène 3'!$B$5:$B$34,0),1),0),_xlfn.IFNA(INDEX('Mène 3'!$G$5:$G$34,MATCH($P52,'Mène 3'!$D$5:$D$34,0),1),0))=13,SUM(_xlfn.IFNA(INDEX('Mène 3'!$F$5:$F$34,MATCH($P52,'Mène 3'!$B$5:$B$34,0),1),0),_xlfn.IFNA(INDEX('Mène 3'!$G$5:$G$34,MATCH($P52,'Mène 3'!$D$5:$D$34,0),1),0)),0),IF(SUM(_xlfn.IFNA(INDEX('Mène 4'!$F$5:$F$34,MATCH($P52,'Mène 4'!$B$5:$B$34,0),1),0),_xlfn.IFNA(INDEX('Mène 4'!$G$5:$G$34,MATCH($P52,'Mène 4'!$D$5:$D$34,0),1),0))=13,SUM(_xlfn.IFNA(INDEX('Mène 4'!$F$5:$F$34,MATCH($P52,'Mène 4'!$B$5:$B$34,0),1),0),_xlfn.IFNA(INDEX('Mène 4'!$G$5:$G$34,MATCH($P52,'Mène 4'!$D$5:$D$34,0),1),0)),0),) = 0,P52,"")</f>
        <v/>
      </c>
      <c r="AH52" s="28" t="str">
        <f aca="true">IF(AND(Équipe!$B53&lt;&gt;0,'Mène 5'!AG52&lt;&gt;""),RAND(),"")</f>
        <v/>
      </c>
      <c r="AI52" s="28" t="str">
        <f aca="true">IF( AND(Équipe!$B53&lt;&gt;0,$AG52&lt;&gt;""),RANK($AH52,$AH$2:INDIRECT("$AH$"&amp;0+COUNTA($P$2:$P$61)))+MAX($AE$2:$AE$61),"")</f>
        <v/>
      </c>
    </row>
    <row r="53" customFormat="false" ht="12.8" hidden="false" customHeight="false" outlineLevel="0" collapsed="false">
      <c r="P53" s="28" t="str">
        <f aca="false">IF(Équipe!$B54&lt;&gt;0,Équipe!$A54,"")</f>
        <v/>
      </c>
      <c r="Q53" s="28" t="str">
        <f aca="false">IF(AND(SUM(_xlfn.IFNA(INDEX('Mène 1'!$F$5:$F$34,MATCH($P53,'Mène 1'!$B$5:$B$34,0),1),0) , _xlfn.IFNA(INDEX('Mène 1'!$G$5:$G$34,MATCH($P53,'Mène 1'!$D$5:$D$34,0),1),0))=13,SUM(_xlfn.IFNA(INDEX('Mène 2'!$F$5:$F$34,MATCH($P53,'Mène 2'!$B$5:$B$34,0),1),0) , _xlfn.IFNA(INDEX('Mène 2'!$G$5:$G$34,MATCH($P53,'Mène 2'!$D$5:$D$34,0),1),0))=13, SUM(_xlfn.IFNA(INDEX('Mène 3'!$F$5:$F$34,MATCH($P53,'Mène 3'!$B$5:$B$34,0),1),0) , _xlfn.IFNA(INDEX('Mène 3'!$G$5:$G$34,MATCH($P53,'Mène 3'!$D$5:$D$34,0),1),0))=13, SUM(_xlfn.IFNA(INDEX('Mène 4'!$F$5:$F$34,MATCH($P53,'Mène 4'!$B$5:$B$34,0),1),0) , _xlfn.IFNA(INDEX('Mène 4'!$G$5:$G$34,MATCH($P53,'Mène 4'!$D$5:$D$34,0),1),0))=13),$P53,"")</f>
        <v/>
      </c>
      <c r="R53" s="28" t="str">
        <f aca="true">IF(AND(Équipe!$B54&lt;&gt;0,'Mène 5'!Q53&lt;&gt;""),RAND(),"")</f>
        <v/>
      </c>
      <c r="S53" s="28" t="str">
        <f aca="true">IF(AND(Équipe!$B54&lt;&gt;0,$Q53&lt;&gt;""),RANK($R53,$R$2:INDIRECT("$R$"&amp;0+COUNTA($P$2:$P$61))),"")</f>
        <v/>
      </c>
      <c r="U53" s="28" t="str">
        <f aca="false">IF(SUM(IF(SUM(_xlfn.IFNA(INDEX('Mène 1'!$F$5:$F$34,MATCH($P53,'Mène 1'!$B$5:$B$34,0),1),0),_xlfn.IFNA(INDEX('Mène 1'!$G$5:$G$34,MATCH($P53,'Mène 1'!$D$5:$D$34,0),1),0))=13,SUM(_xlfn.IFNA(INDEX('Mène 1'!$F$5:$F$34,MATCH($P53,'Mène 1'!$B$5:$B$34,0),1),0),_xlfn.IFNA(INDEX('Mène 1'!$G$5:$G$34,MATCH($P53,'Mène 1'!$D$5:$D$34,0),1),0)),0),IF(SUM(_xlfn.IFNA(INDEX('Mène 2'!$F$5:$F$34,MATCH($P53,'Mène 2'!$B$5:$B$34,0),1),0),_xlfn.IFNA(INDEX('Mène 2'!$G$5:$G$34,MATCH($P53,'Mène 2'!$D$5:$D$34,0),1),0))=13,SUM(_xlfn.IFNA(INDEX('Mène 2'!$F$5:$F$34,MATCH($P53,'Mène 2'!$B$5:$B$34,0),1),0),_xlfn.IFNA(INDEX('Mène 2'!$G$5:$G$34,MATCH($P53,'Mène 2'!$D$5:$D$34,0),1),0)),0),IF(SUM(_xlfn.IFNA(INDEX('Mène 3'!$F$5:$F$34,MATCH($P53,'Mène 3'!$B$5:$B$34,0),1),0),_xlfn.IFNA(INDEX('Mène 3'!$G$5:$G$34,MATCH($P53,'Mène 3'!$D$5:$D$34,0),1),0))=13,SUM(_xlfn.IFNA(INDEX('Mène 3'!$F$5:$F$34,MATCH($P53,'Mène 3'!$B$5:$B$34,0),1),0),_xlfn.IFNA(INDEX('Mène 3'!$G$5:$G$34,MATCH($P53,'Mène 3'!$D$5:$D$34,0),1),0)),0),IF(SUM(_xlfn.IFNA(INDEX('Mène 4'!$F$5:$F$34,MATCH($P53,'Mène 4'!$B$5:$B$34,0),1),0),_xlfn.IFNA(INDEX('Mène 4'!$G$5:$G$34,MATCH($P53,'Mène 4'!$D$5:$D$34,0),1),0))=13,SUM(_xlfn.IFNA(INDEX('Mène 4'!$F$5:$F$34,MATCH($P53,'Mène 4'!$B$5:$B$34,0),1),0),_xlfn.IFNA(INDEX('Mène 4'!$G$5:$G$34,MATCH($P53,'Mène 4'!$D$5:$D$34,0),1),0)),0),) = 39,P53,"")</f>
        <v/>
      </c>
      <c r="V53" s="28" t="str">
        <f aca="true">IF(AND(Équipe!$B54&lt;&gt;0,'Mène 5'!U53&lt;&gt;""),RAND(),"")</f>
        <v/>
      </c>
      <c r="W53" s="28" t="str">
        <f aca="true">IF( AND(Équipe!$B54&lt;&gt;0,$U53&lt;&gt;""),RANK($V53,$V$2:INDIRECT("$V$"&amp;0+COUNTA($P$2:$P$61)))+MAX($S$2:$S$61),"")</f>
        <v/>
      </c>
      <c r="Y53" s="28" t="str">
        <f aca="false">IF(SUM(IF(SUM(_xlfn.IFNA(INDEX('Mène 1'!$F$5:$F$34,MATCH($P53,'Mène 1'!$B$5:$B$34,0),1),0),_xlfn.IFNA(INDEX('Mène 1'!$G$5:$G$34,MATCH($P53,'Mène 1'!$D$5:$D$34,0),1),0))=13,SUM(_xlfn.IFNA(INDEX('Mène 1'!$F$5:$F$34,MATCH($P53,'Mène 1'!$B$5:$B$34,0),1),0),_xlfn.IFNA(INDEX('Mène 1'!$G$5:$G$34,MATCH($P53,'Mène 1'!$D$5:$D$34,0),1),0)),0),IF(SUM(_xlfn.IFNA(INDEX('Mène 2'!$F$5:$F$34,MATCH($P53,'Mène 2'!$B$5:$B$34,0),1),0),_xlfn.IFNA(INDEX('Mène 2'!$G$5:$G$34,MATCH($P53,'Mène 2'!$D$5:$D$34,0),1),0))=13,SUM(_xlfn.IFNA(INDEX('Mène 2'!$F$5:$F$34,MATCH($P53,'Mène 2'!$B$5:$B$34,0),1),0),_xlfn.IFNA(INDEX('Mène 2'!$G$5:$G$34,MATCH($P53,'Mène 2'!$D$5:$D$34,0),1),0)),0),IF(SUM(_xlfn.IFNA(INDEX('Mène 3'!$F$5:$F$34,MATCH($P53,'Mène 3'!$B$5:$B$34,0),1),0),_xlfn.IFNA(INDEX('Mène 3'!$G$5:$G$34,MATCH($P53,'Mène 3'!$D$5:$D$34,0),1),0))=13,SUM(_xlfn.IFNA(INDEX('Mène 3'!$F$5:$F$34,MATCH($P53,'Mène 3'!$B$5:$B$34,0),1),0),_xlfn.IFNA(INDEX('Mène 3'!$G$5:$G$34,MATCH($P53,'Mène 3'!$D$5:$D$34,0),1),0)),0),IF(SUM(_xlfn.IFNA(INDEX('Mène 4'!$F$5:$F$34,MATCH($P53,'Mène 4'!$B$5:$B$34,0),1),0),_xlfn.IFNA(INDEX('Mène 4'!$G$5:$G$34,MATCH($P53,'Mène 4'!$D$5:$D$34,0),1),0))=13,SUM(_xlfn.IFNA(INDEX('Mène 4'!$F$5:$F$34,MATCH($P53,'Mène 4'!$B$5:$B$34,0),1),0),_xlfn.IFNA(INDEX('Mène 4'!$G$5:$G$34,MATCH($P53,'Mène 4'!$D$5:$D$34,0),1),0)),0),) = 26,P53,"")</f>
        <v/>
      </c>
      <c r="Z53" s="28" t="str">
        <f aca="true">IF(AND(Équipe!$B54&lt;&gt;0,'Mène 5'!Y53&lt;&gt;""),RAND(),"")</f>
        <v/>
      </c>
      <c r="AA53" s="28" t="str">
        <f aca="true">IF( AND(Équipe!$B54&lt;&gt;0,$Y53&lt;&gt;""),RANK($Z53,$Z$2:INDIRECT("$Z$"&amp;0+COUNTA($P$2:$P$61)))+MAX($W$2:$W$61),"")</f>
        <v/>
      </c>
      <c r="AC53" s="28" t="str">
        <f aca="false">IF(SUM(IF(SUM(_xlfn.IFNA(INDEX('Mène 1'!$F$5:$F$34,MATCH($P53,'Mène 1'!$B$5:$B$34,0),1),0),_xlfn.IFNA(INDEX('Mène 1'!$G$5:$G$34,MATCH($P53,'Mène 1'!$D$5:$D$34,0),1),0))=13,SUM(_xlfn.IFNA(INDEX('Mène 1'!$F$5:$F$34,MATCH($P53,'Mène 1'!$B$5:$B$34,0),1),0),_xlfn.IFNA(INDEX('Mène 1'!$G$5:$G$34,MATCH($P53,'Mène 1'!$D$5:$D$34,0),1),0)),0),IF(SUM(_xlfn.IFNA(INDEX('Mène 2'!$F$5:$F$34,MATCH($P53,'Mène 2'!$B$5:$B$34,0),1),0),_xlfn.IFNA(INDEX('Mène 2'!$G$5:$G$34,MATCH($P53,'Mène 2'!$D$5:$D$34,0),1),0))=13,SUM(_xlfn.IFNA(INDEX('Mène 2'!$F$5:$F$34,MATCH($P53,'Mène 2'!$B$5:$B$34,0),1),0),_xlfn.IFNA(INDEX('Mène 2'!$G$5:$G$34,MATCH($P53,'Mène 2'!$D$5:$D$34,0),1),0)),0),IF(SUM(_xlfn.IFNA(INDEX('Mène 3'!$F$5:$F$34,MATCH($P53,'Mène 3'!$B$5:$B$34,0),1),0),_xlfn.IFNA(INDEX('Mène 3'!$G$5:$G$34,MATCH($P53,'Mène 3'!$D$5:$D$34,0),1),0))=13,SUM(_xlfn.IFNA(INDEX('Mène 3'!$F$5:$F$43,MATCH($P53,'Mène 3'!$B$5:$B$34,0),1),0),_xlfn.IFNA(INDEX('Mène 3'!$G$5:$G$34,MATCH($P53,'Mène 3'!$D$5:$D$34,0),1),0)),0),IF(SUM(_xlfn.IFNA(INDEX('Mène 4'!$F$5:$F$34,MATCH($P53,'Mène 4'!$B$5:$B$34,0),1),0),_xlfn.IFNA(INDEX('Mène 4'!$G$5:$G$34,MATCH($P53,'Mène 4'!$D$5:$D$34,0),1),0))=13,SUM(_xlfn.IFNA(INDEX('Mène 4'!$F$5:$F$34,MATCH($P53,'Mène 4'!$B$5:$B$34,0),1),0),_xlfn.IFNA(INDEX('Mène 4'!$G$5:$G$34,MATCH($P53,'Mène 4'!$D$5:$D$34,0),1),0)),0),) = 13,P53,"")</f>
        <v/>
      </c>
      <c r="AD53" s="28" t="str">
        <f aca="true">IF(AND(Équipe!$B54&lt;&gt;0,'Mène 5'!AC53&lt;&gt;""),RAND(),"")</f>
        <v/>
      </c>
      <c r="AE53" s="28" t="str">
        <f aca="true">IF( AND(Équipe!$B54&lt;&gt;0,$AC53&lt;&gt;""),RANK($AD53,$AD$2:INDIRECT("$AD$"&amp;0+COUNTA($P$2:$P$61)))+MAX($AA$2:$AA$61),"")</f>
        <v/>
      </c>
      <c r="AG53" s="28" t="str">
        <f aca="false">IF(SUM(IF(SUM(_xlfn.IFNA(INDEX('Mène 1'!$F$5:$F$34,MATCH($P53,'Mène 1'!$B$5:$B$34,0),1),0),_xlfn.IFNA(INDEX('Mène 1'!$G$5:$G$34,MATCH($P53,'Mène 1'!$D$5:$D$34,0),1),0))=13,SUM(_xlfn.IFNA(INDEX('Mène 1'!$F$5:$F$34,MATCH($P53,'Mène 1'!$B$5:$B$34,0),1),0),_xlfn.IFNA(INDEX('Mène 1'!$G$5:$G$34,MATCH($P53,'Mène 1'!$D$5:$D$34,0),1),0)),0),IF(SUM(_xlfn.IFNA(INDEX('Mène 2'!$F$5:$F$34,MATCH($P53,'Mène 2'!$B$5:$B$34,0),1),0),_xlfn.IFNA(INDEX('Mène 2'!$G$5:$G$34,MATCH($P53,'Mène 2'!$D$5:$D$34,0),1),0))=13,SUM(_xlfn.IFNA(INDEX('Mène 2'!$F$5:$F$34,MATCH($P53,'Mène 2'!$B$5:$B$34,0),1),0),_xlfn.IFNA(INDEX('Mène 2'!$G$5:$G$34,MATCH($P53,'Mène 2'!$D$5:$D$34,0),1),0)),0),IF(SUM(_xlfn.IFNA(INDEX('Mène 3'!$F$5:$F$33,MATCH($P53,'Mène 3'!$B$5:$B$34,0),1),0),_xlfn.IFNA(INDEX('Mène 3'!$G$5:$G$34,MATCH($P53,'Mène 3'!$D$5:$D$34,0),1),0))=13,SUM(_xlfn.IFNA(INDEX('Mène 3'!$F$5:$F$34,MATCH($P53,'Mène 3'!$B$5:$B$34,0),1),0),_xlfn.IFNA(INDEX('Mène 3'!$G$5:$G$34,MATCH($P53,'Mène 3'!$D$5:$D$34,0),1),0)),0),IF(SUM(_xlfn.IFNA(INDEX('Mène 4'!$F$5:$F$34,MATCH($P53,'Mène 4'!$B$5:$B$34,0),1),0),_xlfn.IFNA(INDEX('Mène 4'!$G$5:$G$34,MATCH($P53,'Mène 4'!$D$5:$D$34,0),1),0))=13,SUM(_xlfn.IFNA(INDEX('Mène 4'!$F$5:$F$34,MATCH($P53,'Mène 4'!$B$5:$B$34,0),1),0),_xlfn.IFNA(INDEX('Mène 4'!$G$5:$G$34,MATCH($P53,'Mène 4'!$D$5:$D$34,0),1),0)),0),) = 0,P53,"")</f>
        <v/>
      </c>
      <c r="AH53" s="28" t="str">
        <f aca="true">IF(AND(Équipe!$B54&lt;&gt;0,'Mène 5'!AG53&lt;&gt;""),RAND(),"")</f>
        <v/>
      </c>
      <c r="AI53" s="28" t="str">
        <f aca="true">IF( AND(Équipe!$B54&lt;&gt;0,$AG53&lt;&gt;""),RANK($AH53,$AH$2:INDIRECT("$AH$"&amp;0+COUNTA($P$2:$P$61)))+MAX($AE$2:$AE$61),"")</f>
        <v/>
      </c>
    </row>
    <row r="54" customFormat="false" ht="12.8" hidden="false" customHeight="false" outlineLevel="0" collapsed="false">
      <c r="P54" s="28" t="str">
        <f aca="false">IF(Équipe!$B55&lt;&gt;0,Équipe!$A55,"")</f>
        <v/>
      </c>
      <c r="Q54" s="28" t="str">
        <f aca="false">IF(AND(SUM(_xlfn.IFNA(INDEX('Mène 1'!$F$5:$F$34,MATCH($P54,'Mène 1'!$B$5:$B$34,0),1),0) , _xlfn.IFNA(INDEX('Mène 1'!$G$5:$G$34,MATCH($P54,'Mène 1'!$D$5:$D$34,0),1),0))=13,SUM(_xlfn.IFNA(INDEX('Mène 2'!$F$5:$F$34,MATCH($P54,'Mène 2'!$B$5:$B$34,0),1),0) , _xlfn.IFNA(INDEX('Mène 2'!$G$5:$G$34,MATCH($P54,'Mène 2'!$D$5:$D$34,0),1),0))=13, SUM(_xlfn.IFNA(INDEX('Mène 3'!$F$5:$F$34,MATCH($P54,'Mène 3'!$B$5:$B$34,0),1),0) , _xlfn.IFNA(INDEX('Mène 3'!$G$5:$G$34,MATCH($P54,'Mène 3'!$D$5:$D$34,0),1),0))=13, SUM(_xlfn.IFNA(INDEX('Mène 4'!$F$5:$F$34,MATCH($P54,'Mène 4'!$B$5:$B$34,0),1),0) , _xlfn.IFNA(INDEX('Mène 4'!$G$5:$G$34,MATCH($P54,'Mène 4'!$D$5:$D$34,0),1),0))=13),$P54,"")</f>
        <v/>
      </c>
      <c r="R54" s="28" t="str">
        <f aca="true">IF(AND(Équipe!$B55&lt;&gt;0,'Mène 5'!Q54&lt;&gt;""),RAND(),"")</f>
        <v/>
      </c>
      <c r="S54" s="28" t="str">
        <f aca="true">IF(AND(Équipe!$B55&lt;&gt;0,$Q54&lt;&gt;""),RANK($R54,$R$2:INDIRECT("$R$"&amp;0+COUNTA($P$2:$P$61))),"")</f>
        <v/>
      </c>
      <c r="U54" s="28" t="str">
        <f aca="false">IF(SUM(IF(SUM(_xlfn.IFNA(INDEX('Mène 1'!$F$5:$F$34,MATCH($P54,'Mène 1'!$B$5:$B$34,0),1),0),_xlfn.IFNA(INDEX('Mène 1'!$G$5:$G$34,MATCH($P54,'Mène 1'!$D$5:$D$34,0),1),0))=13,SUM(_xlfn.IFNA(INDEX('Mène 1'!$F$5:$F$34,MATCH($P54,'Mène 1'!$B$5:$B$34,0),1),0),_xlfn.IFNA(INDEX('Mène 1'!$G$5:$G$34,MATCH($P54,'Mène 1'!$D$5:$D$34,0),1),0)),0),IF(SUM(_xlfn.IFNA(INDEX('Mène 2'!$F$5:$F$34,MATCH($P54,'Mène 2'!$B$5:$B$34,0),1),0),_xlfn.IFNA(INDEX('Mène 2'!$G$5:$G$34,MATCH($P54,'Mène 2'!$D$5:$D$34,0),1),0))=13,SUM(_xlfn.IFNA(INDEX('Mène 2'!$F$5:$F$34,MATCH($P54,'Mène 2'!$B$5:$B$34,0),1),0),_xlfn.IFNA(INDEX('Mène 2'!$G$5:$G$34,MATCH($P54,'Mène 2'!$D$5:$D$34,0),1),0)),0),IF(SUM(_xlfn.IFNA(INDEX('Mène 3'!$F$5:$F$34,MATCH($P54,'Mène 3'!$B$5:$B$34,0),1),0),_xlfn.IFNA(INDEX('Mène 3'!$G$5:$G$34,MATCH($P54,'Mène 3'!$D$5:$D$34,0),1),0))=13,SUM(_xlfn.IFNA(INDEX('Mène 3'!$F$5:$F$34,MATCH($P54,'Mène 3'!$B$5:$B$34,0),1),0),_xlfn.IFNA(INDEX('Mène 3'!$G$5:$G$34,MATCH($P54,'Mène 3'!$D$5:$D$34,0),1),0)),0),IF(SUM(_xlfn.IFNA(INDEX('Mène 4'!$F$5:$F$34,MATCH($P54,'Mène 4'!$B$5:$B$34,0),1),0),_xlfn.IFNA(INDEX('Mène 4'!$G$5:$G$34,MATCH($P54,'Mène 4'!$D$5:$D$34,0),1),0))=13,SUM(_xlfn.IFNA(INDEX('Mène 4'!$F$5:$F$34,MATCH($P54,'Mène 4'!$B$5:$B$34,0),1),0),_xlfn.IFNA(INDEX('Mène 4'!$G$5:$G$34,MATCH($P54,'Mène 4'!$D$5:$D$34,0),1),0)),0),) = 39,P54,"")</f>
        <v/>
      </c>
      <c r="V54" s="28" t="str">
        <f aca="true">IF(AND(Équipe!$B55&lt;&gt;0,'Mène 5'!U54&lt;&gt;""),RAND(),"")</f>
        <v/>
      </c>
      <c r="W54" s="28" t="str">
        <f aca="true">IF( AND(Équipe!$B55&lt;&gt;0,$U54&lt;&gt;""),RANK($V54,$V$2:INDIRECT("$V$"&amp;0+COUNTA($P$2:$P$61)))+MAX($S$2:$S$61),"")</f>
        <v/>
      </c>
      <c r="Y54" s="28" t="str">
        <f aca="false">IF(SUM(IF(SUM(_xlfn.IFNA(INDEX('Mène 1'!$F$5:$F$34,MATCH($P54,'Mène 1'!$B$5:$B$34,0),1),0),_xlfn.IFNA(INDEX('Mène 1'!$G$5:$G$34,MATCH($P54,'Mène 1'!$D$5:$D$34,0),1),0))=13,SUM(_xlfn.IFNA(INDEX('Mène 1'!$F$5:$F$34,MATCH($P54,'Mène 1'!$B$5:$B$34,0),1),0),_xlfn.IFNA(INDEX('Mène 1'!$G$5:$G$34,MATCH($P54,'Mène 1'!$D$5:$D$34,0),1),0)),0),IF(SUM(_xlfn.IFNA(INDEX('Mène 2'!$F$5:$F$34,MATCH($P54,'Mène 2'!$B$5:$B$34,0),1),0),_xlfn.IFNA(INDEX('Mène 2'!$G$5:$G$34,MATCH($P54,'Mène 2'!$D$5:$D$34,0),1),0))=13,SUM(_xlfn.IFNA(INDEX('Mène 2'!$F$5:$F$34,MATCH($P54,'Mène 2'!$B$5:$B$34,0),1),0),_xlfn.IFNA(INDEX('Mène 2'!$G$5:$G$34,MATCH($P54,'Mène 2'!$D$5:$D$34,0),1),0)),0),IF(SUM(_xlfn.IFNA(INDEX('Mène 3'!$F$5:$F$34,MATCH($P54,'Mène 3'!$B$5:$B$34,0),1),0),_xlfn.IFNA(INDEX('Mène 3'!$G$5:$G$34,MATCH($P54,'Mène 3'!$D$5:$D$34,0),1),0))=13,SUM(_xlfn.IFNA(INDEX('Mène 3'!$F$5:$F$34,MATCH($P54,'Mène 3'!$B$5:$B$34,0),1),0),_xlfn.IFNA(INDEX('Mène 3'!$G$5:$G$34,MATCH($P54,'Mène 3'!$D$5:$D$34,0),1),0)),0),IF(SUM(_xlfn.IFNA(INDEX('Mène 4'!$F$5:$F$34,MATCH($P54,'Mène 4'!$B$5:$B$34,0),1),0),_xlfn.IFNA(INDEX('Mène 4'!$G$5:$G$34,MATCH($P54,'Mène 4'!$D$5:$D$34,0),1),0))=13,SUM(_xlfn.IFNA(INDEX('Mène 4'!$F$5:$F$34,MATCH($P54,'Mène 4'!$B$5:$B$34,0),1),0),_xlfn.IFNA(INDEX('Mène 4'!$G$5:$G$34,MATCH($P54,'Mène 4'!$D$5:$D$34,0),1),0)),0),) = 26,P54,"")</f>
        <v/>
      </c>
      <c r="Z54" s="28" t="str">
        <f aca="true">IF(AND(Équipe!$B55&lt;&gt;0,'Mène 5'!Y54&lt;&gt;""),RAND(),"")</f>
        <v/>
      </c>
      <c r="AA54" s="28" t="str">
        <f aca="true">IF( AND(Équipe!$B55&lt;&gt;0,$Y54&lt;&gt;""),RANK($Z54,$Z$2:INDIRECT("$Z$"&amp;0+COUNTA($P$2:$P$61)))+MAX($W$2:$W$61),"")</f>
        <v/>
      </c>
      <c r="AC54" s="28" t="str">
        <f aca="false">IF(SUM(IF(SUM(_xlfn.IFNA(INDEX('Mène 1'!$F$5:$F$34,MATCH($P54,'Mène 1'!$B$5:$B$34,0),1),0),_xlfn.IFNA(INDEX('Mène 1'!$G$5:$G$34,MATCH($P54,'Mène 1'!$D$5:$D$34,0),1),0))=13,SUM(_xlfn.IFNA(INDEX('Mène 1'!$F$5:$F$34,MATCH($P54,'Mène 1'!$B$5:$B$34,0),1),0),_xlfn.IFNA(INDEX('Mène 1'!$G$5:$G$34,MATCH($P54,'Mène 1'!$D$5:$D$34,0),1),0)),0),IF(SUM(_xlfn.IFNA(INDEX('Mène 2'!$F$5:$F$34,MATCH($P54,'Mène 2'!$B$5:$B$34,0),1),0),_xlfn.IFNA(INDEX('Mène 2'!$G$5:$G$34,MATCH($P54,'Mène 2'!$D$5:$D$34,0),1),0))=13,SUM(_xlfn.IFNA(INDEX('Mène 2'!$F$5:$F$34,MATCH($P54,'Mène 2'!$B$5:$B$34,0),1),0),_xlfn.IFNA(INDEX('Mène 2'!$G$5:$G$34,MATCH($P54,'Mène 2'!$D$5:$D$34,0),1),0)),0),IF(SUM(_xlfn.IFNA(INDEX('Mène 3'!$F$5:$F$34,MATCH($P54,'Mène 3'!$B$5:$B$34,0),1),0),_xlfn.IFNA(INDEX('Mène 3'!$G$5:$G$34,MATCH($P54,'Mène 3'!$D$5:$D$34,0),1),0))=13,SUM(_xlfn.IFNA(INDEX('Mène 3'!$F$5:$F$43,MATCH($P54,'Mène 3'!$B$5:$B$34,0),1),0),_xlfn.IFNA(INDEX('Mène 3'!$G$5:$G$34,MATCH($P54,'Mène 3'!$D$5:$D$34,0),1),0)),0),IF(SUM(_xlfn.IFNA(INDEX('Mène 4'!$F$5:$F$34,MATCH($P54,'Mène 4'!$B$5:$B$34,0),1),0),_xlfn.IFNA(INDEX('Mène 4'!$G$5:$G$34,MATCH($P54,'Mène 4'!$D$5:$D$34,0),1),0))=13,SUM(_xlfn.IFNA(INDEX('Mène 4'!$F$5:$F$34,MATCH($P54,'Mène 4'!$B$5:$B$34,0),1),0),_xlfn.IFNA(INDEX('Mène 4'!$G$5:$G$34,MATCH($P54,'Mène 4'!$D$5:$D$34,0),1),0)),0),) = 13,P54,"")</f>
        <v/>
      </c>
      <c r="AD54" s="28" t="str">
        <f aca="true">IF(AND(Équipe!$B55&lt;&gt;0,'Mène 5'!AC54&lt;&gt;""),RAND(),"")</f>
        <v/>
      </c>
      <c r="AE54" s="28" t="str">
        <f aca="true">IF( AND(Équipe!$B55&lt;&gt;0,$AC54&lt;&gt;""),RANK($AD54,$AD$2:INDIRECT("$AD$"&amp;0+COUNTA($P$2:$P$61)))+MAX($AA$2:$AA$61),"")</f>
        <v/>
      </c>
      <c r="AG54" s="28" t="str">
        <f aca="false">IF(SUM(IF(SUM(_xlfn.IFNA(INDEX('Mène 1'!$F$5:$F$34,MATCH($P54,'Mène 1'!$B$5:$B$34,0),1),0),_xlfn.IFNA(INDEX('Mène 1'!$G$5:$G$34,MATCH($P54,'Mène 1'!$D$5:$D$34,0),1),0))=13,SUM(_xlfn.IFNA(INDEX('Mène 1'!$F$5:$F$34,MATCH($P54,'Mène 1'!$B$5:$B$34,0),1),0),_xlfn.IFNA(INDEX('Mène 1'!$G$5:$G$34,MATCH($P54,'Mène 1'!$D$5:$D$34,0),1),0)),0),IF(SUM(_xlfn.IFNA(INDEX('Mène 2'!$F$5:$F$34,MATCH($P54,'Mène 2'!$B$5:$B$34,0),1),0),_xlfn.IFNA(INDEX('Mène 2'!$G$5:$G$34,MATCH($P54,'Mène 2'!$D$5:$D$34,0),1),0))=13,SUM(_xlfn.IFNA(INDEX('Mène 2'!$F$5:$F$34,MATCH($P54,'Mène 2'!$B$5:$B$34,0),1),0),_xlfn.IFNA(INDEX('Mène 2'!$G$5:$G$34,MATCH($P54,'Mène 2'!$D$5:$D$34,0),1),0)),0),IF(SUM(_xlfn.IFNA(INDEX('Mène 3'!$F$5:$F$33,MATCH($P54,'Mène 3'!$B$5:$B$34,0),1),0),_xlfn.IFNA(INDEX('Mène 3'!$G$5:$G$34,MATCH($P54,'Mène 3'!$D$5:$D$34,0),1),0))=13,SUM(_xlfn.IFNA(INDEX('Mène 3'!$F$5:$F$34,MATCH($P54,'Mène 3'!$B$5:$B$34,0),1),0),_xlfn.IFNA(INDEX('Mène 3'!$G$5:$G$34,MATCH($P54,'Mène 3'!$D$5:$D$34,0),1),0)),0),IF(SUM(_xlfn.IFNA(INDEX('Mène 4'!$F$5:$F$34,MATCH($P54,'Mène 4'!$B$5:$B$34,0),1),0),_xlfn.IFNA(INDEX('Mène 4'!$G$5:$G$34,MATCH($P54,'Mène 4'!$D$5:$D$34,0),1),0))=13,SUM(_xlfn.IFNA(INDEX('Mène 4'!$F$5:$F$34,MATCH($P54,'Mène 4'!$B$5:$B$34,0),1),0),_xlfn.IFNA(INDEX('Mène 4'!$G$5:$G$34,MATCH($P54,'Mène 4'!$D$5:$D$34,0),1),0)),0),) = 0,P54,"")</f>
        <v/>
      </c>
      <c r="AH54" s="28" t="str">
        <f aca="true">IF(AND(Équipe!$B55&lt;&gt;0,'Mène 5'!AG54&lt;&gt;""),RAND(),"")</f>
        <v/>
      </c>
      <c r="AI54" s="28" t="str">
        <f aca="true">IF( AND(Équipe!$B55&lt;&gt;0,$AG54&lt;&gt;""),RANK($AH54,$AH$2:INDIRECT("$AH$"&amp;0+COUNTA($P$2:$P$61)))+MAX($AE$2:$AE$61),"")</f>
        <v/>
      </c>
    </row>
    <row r="55" customFormat="false" ht="12.8" hidden="false" customHeight="false" outlineLevel="0" collapsed="false">
      <c r="P55" s="28" t="str">
        <f aca="false">IF(Équipe!$B56&lt;&gt;0,Équipe!$A56,"")</f>
        <v/>
      </c>
      <c r="Q55" s="28" t="str">
        <f aca="false">IF(AND(SUM(_xlfn.IFNA(INDEX('Mène 1'!$F$5:$F$34,MATCH($P55,'Mène 1'!$B$5:$B$34,0),1),0) , _xlfn.IFNA(INDEX('Mène 1'!$G$5:$G$34,MATCH($P55,'Mène 1'!$D$5:$D$34,0),1),0))=13,SUM(_xlfn.IFNA(INDEX('Mène 2'!$F$5:$F$34,MATCH($P55,'Mène 2'!$B$5:$B$34,0),1),0) , _xlfn.IFNA(INDEX('Mène 2'!$G$5:$G$34,MATCH($P55,'Mène 2'!$D$5:$D$34,0),1),0))=13, SUM(_xlfn.IFNA(INDEX('Mène 3'!$F$5:$F$34,MATCH($P55,'Mène 3'!$B$5:$B$34,0),1),0) , _xlfn.IFNA(INDEX('Mène 3'!$G$5:$G$34,MATCH($P55,'Mène 3'!$D$5:$D$34,0),1),0))=13, SUM(_xlfn.IFNA(INDEX('Mène 4'!$F$5:$F$34,MATCH($P55,'Mène 4'!$B$5:$B$34,0),1),0) , _xlfn.IFNA(INDEX('Mène 4'!$G$5:$G$34,MATCH($P55,'Mène 4'!$D$5:$D$34,0),1),0))=13),$P55,"")</f>
        <v/>
      </c>
      <c r="R55" s="28" t="str">
        <f aca="true">IF(AND(Équipe!$B56&lt;&gt;0,'Mène 5'!Q55&lt;&gt;""),RAND(),"")</f>
        <v/>
      </c>
      <c r="S55" s="28" t="str">
        <f aca="true">IF(AND(Équipe!$B56&lt;&gt;0,$Q55&lt;&gt;""),RANK($R55,$R$2:INDIRECT("$R$"&amp;0+COUNTA($P$2:$P$61))),"")</f>
        <v/>
      </c>
      <c r="U55" s="28" t="str">
        <f aca="false">IF(SUM(IF(SUM(_xlfn.IFNA(INDEX('Mène 1'!$F$5:$F$34,MATCH($P55,'Mène 1'!$B$5:$B$34,0),1),0),_xlfn.IFNA(INDEX('Mène 1'!$G$5:$G$34,MATCH($P55,'Mène 1'!$D$5:$D$34,0),1),0))=13,SUM(_xlfn.IFNA(INDEX('Mène 1'!$F$5:$F$34,MATCH($P55,'Mène 1'!$B$5:$B$34,0),1),0),_xlfn.IFNA(INDEX('Mène 1'!$G$5:$G$34,MATCH($P55,'Mène 1'!$D$5:$D$34,0),1),0)),0),IF(SUM(_xlfn.IFNA(INDEX('Mène 2'!$F$5:$F$34,MATCH($P55,'Mène 2'!$B$5:$B$34,0),1),0),_xlfn.IFNA(INDEX('Mène 2'!$G$5:$G$34,MATCH($P55,'Mène 2'!$D$5:$D$34,0),1),0))=13,SUM(_xlfn.IFNA(INDEX('Mène 2'!$F$5:$F$34,MATCH($P55,'Mène 2'!$B$5:$B$34,0),1),0),_xlfn.IFNA(INDEX('Mène 2'!$G$5:$G$34,MATCH($P55,'Mène 2'!$D$5:$D$34,0),1),0)),0),IF(SUM(_xlfn.IFNA(INDEX('Mène 3'!$F$5:$F$34,MATCH($P55,'Mène 3'!$B$5:$B$34,0),1),0),_xlfn.IFNA(INDEX('Mène 3'!$G$5:$G$34,MATCH($P55,'Mène 3'!$D$5:$D$34,0),1),0))=13,SUM(_xlfn.IFNA(INDEX('Mène 3'!$F$5:$F$34,MATCH($P55,'Mène 3'!$B$5:$B$34,0),1),0),_xlfn.IFNA(INDEX('Mène 3'!$G$5:$G$34,MATCH($P55,'Mène 3'!$D$5:$D$34,0),1),0)),0),IF(SUM(_xlfn.IFNA(INDEX('Mène 4'!$F$5:$F$34,MATCH($P55,'Mène 4'!$B$5:$B$34,0),1),0),_xlfn.IFNA(INDEX('Mène 4'!$G$5:$G$34,MATCH($P55,'Mène 4'!$D$5:$D$34,0),1),0))=13,SUM(_xlfn.IFNA(INDEX('Mène 4'!$F$5:$F$34,MATCH($P55,'Mène 4'!$B$5:$B$34,0),1),0),_xlfn.IFNA(INDEX('Mène 4'!$G$5:$G$34,MATCH($P55,'Mène 4'!$D$5:$D$34,0),1),0)),0),) = 39,P55,"")</f>
        <v/>
      </c>
      <c r="V55" s="28" t="str">
        <f aca="true">IF(AND(Équipe!$B56&lt;&gt;0,'Mène 5'!U55&lt;&gt;""),RAND(),"")</f>
        <v/>
      </c>
      <c r="W55" s="28" t="str">
        <f aca="true">IF( AND(Équipe!$B56&lt;&gt;0,$U55&lt;&gt;""),RANK($V55,$V$2:INDIRECT("$V$"&amp;0+COUNTA($P$2:$P$61)))+MAX($S$2:$S$61),"")</f>
        <v/>
      </c>
      <c r="Y55" s="28" t="str">
        <f aca="false">IF(SUM(IF(SUM(_xlfn.IFNA(INDEX('Mène 1'!$F$5:$F$34,MATCH($P55,'Mène 1'!$B$5:$B$34,0),1),0),_xlfn.IFNA(INDEX('Mène 1'!$G$5:$G$34,MATCH($P55,'Mène 1'!$D$5:$D$34,0),1),0))=13,SUM(_xlfn.IFNA(INDEX('Mène 1'!$F$5:$F$34,MATCH($P55,'Mène 1'!$B$5:$B$34,0),1),0),_xlfn.IFNA(INDEX('Mène 1'!$G$5:$G$34,MATCH($P55,'Mène 1'!$D$5:$D$34,0),1),0)),0),IF(SUM(_xlfn.IFNA(INDEX('Mène 2'!$F$5:$F$34,MATCH($P55,'Mène 2'!$B$5:$B$34,0),1),0),_xlfn.IFNA(INDEX('Mène 2'!$G$5:$G$34,MATCH($P55,'Mène 2'!$D$5:$D$34,0),1),0))=13,SUM(_xlfn.IFNA(INDEX('Mène 2'!$F$5:$F$34,MATCH($P55,'Mène 2'!$B$5:$B$34,0),1),0),_xlfn.IFNA(INDEX('Mène 2'!$G$5:$G$34,MATCH($P55,'Mène 2'!$D$5:$D$34,0),1),0)),0),IF(SUM(_xlfn.IFNA(INDEX('Mène 3'!$F$5:$F$34,MATCH($P55,'Mène 3'!$B$5:$B$34,0),1),0),_xlfn.IFNA(INDEX('Mène 3'!$G$5:$G$34,MATCH($P55,'Mène 3'!$D$5:$D$34,0),1),0))=13,SUM(_xlfn.IFNA(INDEX('Mène 3'!$F$5:$F$34,MATCH($P55,'Mène 3'!$B$5:$B$34,0),1),0),_xlfn.IFNA(INDEX('Mène 3'!$G$5:$G$34,MATCH($P55,'Mène 3'!$D$5:$D$34,0),1),0)),0),IF(SUM(_xlfn.IFNA(INDEX('Mène 4'!$F$5:$F$34,MATCH($P55,'Mène 4'!$B$5:$B$34,0),1),0),_xlfn.IFNA(INDEX('Mène 4'!$G$5:$G$34,MATCH($P55,'Mène 4'!$D$5:$D$34,0),1),0))=13,SUM(_xlfn.IFNA(INDEX('Mène 4'!$F$5:$F$34,MATCH($P55,'Mène 4'!$B$5:$B$34,0),1),0),_xlfn.IFNA(INDEX('Mène 4'!$G$5:$G$34,MATCH($P55,'Mène 4'!$D$5:$D$34,0),1),0)),0),) = 26,P55,"")</f>
        <v/>
      </c>
      <c r="Z55" s="28" t="str">
        <f aca="true">IF(AND(Équipe!$B56&lt;&gt;0,'Mène 5'!Y55&lt;&gt;""),RAND(),"")</f>
        <v/>
      </c>
      <c r="AA55" s="28" t="str">
        <f aca="true">IF( AND(Équipe!$B56&lt;&gt;0,$Y55&lt;&gt;""),RANK($Z55,$Z$2:INDIRECT("$Z$"&amp;0+COUNTA($P$2:$P$61)))+MAX($W$2:$W$61),"")</f>
        <v/>
      </c>
      <c r="AC55" s="28" t="str">
        <f aca="false">IF(SUM(IF(SUM(_xlfn.IFNA(INDEX('Mène 1'!$F$5:$F$34,MATCH($P55,'Mène 1'!$B$5:$B$34,0),1),0),_xlfn.IFNA(INDEX('Mène 1'!$G$5:$G$34,MATCH($P55,'Mène 1'!$D$5:$D$34,0),1),0))=13,SUM(_xlfn.IFNA(INDEX('Mène 1'!$F$5:$F$34,MATCH($P55,'Mène 1'!$B$5:$B$34,0),1),0),_xlfn.IFNA(INDEX('Mène 1'!$G$5:$G$34,MATCH($P55,'Mène 1'!$D$5:$D$34,0),1),0)),0),IF(SUM(_xlfn.IFNA(INDEX('Mène 2'!$F$5:$F$34,MATCH($P55,'Mène 2'!$B$5:$B$34,0),1),0),_xlfn.IFNA(INDEX('Mène 2'!$G$5:$G$34,MATCH($P55,'Mène 2'!$D$5:$D$34,0),1),0))=13,SUM(_xlfn.IFNA(INDEX('Mène 2'!$F$5:$F$34,MATCH($P55,'Mène 2'!$B$5:$B$34,0),1),0),_xlfn.IFNA(INDEX('Mène 2'!$G$5:$G$34,MATCH($P55,'Mène 2'!$D$5:$D$34,0),1),0)),0),IF(SUM(_xlfn.IFNA(INDEX('Mène 3'!$F$5:$F$34,MATCH($P55,'Mène 3'!$B$5:$B$34,0),1),0),_xlfn.IFNA(INDEX('Mène 3'!$G$5:$G$34,MATCH($P55,'Mène 3'!$D$5:$D$34,0),1),0))=13,SUM(_xlfn.IFNA(INDEX('Mène 3'!$F$5:$F$43,MATCH($P55,'Mène 3'!$B$5:$B$34,0),1),0),_xlfn.IFNA(INDEX('Mène 3'!$G$5:$G$34,MATCH($P55,'Mène 3'!$D$5:$D$34,0),1),0)),0),IF(SUM(_xlfn.IFNA(INDEX('Mène 4'!$F$5:$F$34,MATCH($P55,'Mène 4'!$B$5:$B$34,0),1),0),_xlfn.IFNA(INDEX('Mène 4'!$G$5:$G$34,MATCH($P55,'Mène 4'!$D$5:$D$34,0),1),0))=13,SUM(_xlfn.IFNA(INDEX('Mène 4'!$F$5:$F$34,MATCH($P55,'Mène 4'!$B$5:$B$34,0),1),0),_xlfn.IFNA(INDEX('Mène 4'!$G$5:$G$34,MATCH($P55,'Mène 4'!$D$5:$D$34,0),1),0)),0),) = 13,P55,"")</f>
        <v/>
      </c>
      <c r="AD55" s="28" t="str">
        <f aca="true">IF(AND(Équipe!$B56&lt;&gt;0,'Mène 5'!AC55&lt;&gt;""),RAND(),"")</f>
        <v/>
      </c>
      <c r="AE55" s="28" t="str">
        <f aca="true">IF( AND(Équipe!$B56&lt;&gt;0,$AC55&lt;&gt;""),RANK($AD55,$AD$2:INDIRECT("$AD$"&amp;0+COUNTA($P$2:$P$61)))+MAX($AA$2:$AA$61),"")</f>
        <v/>
      </c>
      <c r="AG55" s="28" t="str">
        <f aca="false">IF(SUM(IF(SUM(_xlfn.IFNA(INDEX('Mène 1'!$F$5:$F$34,MATCH($P55,'Mène 1'!$B$5:$B$34,0),1),0),_xlfn.IFNA(INDEX('Mène 1'!$G$5:$G$34,MATCH($P55,'Mène 1'!$D$5:$D$34,0),1),0))=13,SUM(_xlfn.IFNA(INDEX('Mène 1'!$F$5:$F$34,MATCH($P55,'Mène 1'!$B$5:$B$34,0),1),0),_xlfn.IFNA(INDEX('Mène 1'!$G$5:$G$34,MATCH($P55,'Mène 1'!$D$5:$D$34,0),1),0)),0),IF(SUM(_xlfn.IFNA(INDEX('Mène 2'!$F$5:$F$34,MATCH($P55,'Mène 2'!$B$5:$B$34,0),1),0),_xlfn.IFNA(INDEX('Mène 2'!$G$5:$G$34,MATCH($P55,'Mène 2'!$D$5:$D$34,0),1),0))=13,SUM(_xlfn.IFNA(INDEX('Mène 2'!$F$5:$F$34,MATCH($P55,'Mène 2'!$B$5:$B$34,0),1),0),_xlfn.IFNA(INDEX('Mène 2'!$G$5:$G$34,MATCH($P55,'Mène 2'!$D$5:$D$34,0),1),0)),0),IF(SUM(_xlfn.IFNA(INDEX('Mène 3'!$F$5:$F$33,MATCH($P55,'Mène 3'!$B$5:$B$34,0),1),0),_xlfn.IFNA(INDEX('Mène 3'!$G$5:$G$34,MATCH($P55,'Mène 3'!$D$5:$D$34,0),1),0))=13,SUM(_xlfn.IFNA(INDEX('Mène 3'!$F$5:$F$34,MATCH($P55,'Mène 3'!$B$5:$B$34,0),1),0),_xlfn.IFNA(INDEX('Mène 3'!$G$5:$G$34,MATCH($P55,'Mène 3'!$D$5:$D$34,0),1),0)),0),IF(SUM(_xlfn.IFNA(INDEX('Mène 4'!$F$5:$F$34,MATCH($P55,'Mène 4'!$B$5:$B$34,0),1),0),_xlfn.IFNA(INDEX('Mène 4'!$G$5:$G$34,MATCH($P55,'Mène 4'!$D$5:$D$34,0),1),0))=13,SUM(_xlfn.IFNA(INDEX('Mène 4'!$F$5:$F$34,MATCH($P55,'Mène 4'!$B$5:$B$34,0),1),0),_xlfn.IFNA(INDEX('Mène 4'!$G$5:$G$34,MATCH($P55,'Mène 4'!$D$5:$D$34,0),1),0)),0),) = 0,P55,"")</f>
        <v/>
      </c>
      <c r="AH55" s="28" t="str">
        <f aca="true">IF(AND(Équipe!$B56&lt;&gt;0,'Mène 5'!AG55&lt;&gt;""),RAND(),"")</f>
        <v/>
      </c>
      <c r="AI55" s="28" t="str">
        <f aca="true">IF( AND(Équipe!$B56&lt;&gt;0,$AG55&lt;&gt;""),RANK($AH55,$AH$2:INDIRECT("$AH$"&amp;0+COUNTA($P$2:$P$61)))+MAX($AE$2:$AE$61),"")</f>
        <v/>
      </c>
    </row>
    <row r="56" customFormat="false" ht="12.8" hidden="false" customHeight="false" outlineLevel="0" collapsed="false">
      <c r="P56" s="28" t="str">
        <f aca="false">IF(Équipe!$B57&lt;&gt;0,Équipe!$A57,"")</f>
        <v/>
      </c>
      <c r="Q56" s="28" t="str">
        <f aca="false">IF(AND(SUM(_xlfn.IFNA(INDEX('Mène 1'!$F$5:$F$34,MATCH($P56,'Mène 1'!$B$5:$B$34,0),1),0) , _xlfn.IFNA(INDEX('Mène 1'!$G$5:$G$34,MATCH($P56,'Mène 1'!$D$5:$D$34,0),1),0))=13,SUM(_xlfn.IFNA(INDEX('Mène 2'!$F$5:$F$34,MATCH($P56,'Mène 2'!$B$5:$B$34,0),1),0) , _xlfn.IFNA(INDEX('Mène 2'!$G$5:$G$34,MATCH($P56,'Mène 2'!$D$5:$D$34,0),1),0))=13, SUM(_xlfn.IFNA(INDEX('Mène 3'!$F$5:$F$34,MATCH($P56,'Mène 3'!$B$5:$B$34,0),1),0) , _xlfn.IFNA(INDEX('Mène 3'!$G$5:$G$34,MATCH($P56,'Mène 3'!$D$5:$D$34,0),1),0))=13, SUM(_xlfn.IFNA(INDEX('Mène 4'!$F$5:$F$34,MATCH($P56,'Mène 4'!$B$5:$B$34,0),1),0) , _xlfn.IFNA(INDEX('Mène 4'!$G$5:$G$34,MATCH($P56,'Mène 4'!$D$5:$D$34,0),1),0))=13),$P56,"")</f>
        <v/>
      </c>
      <c r="R56" s="28" t="str">
        <f aca="true">IF(AND(Équipe!$B57&lt;&gt;0,'Mène 5'!Q56&lt;&gt;""),RAND(),"")</f>
        <v/>
      </c>
      <c r="S56" s="28" t="str">
        <f aca="true">IF(AND(Équipe!$B57&lt;&gt;0,$Q56&lt;&gt;""),RANK($R56,$R$2:INDIRECT("$R$"&amp;0+COUNTA($P$2:$P$61))),"")</f>
        <v/>
      </c>
      <c r="U56" s="28" t="str">
        <f aca="false">IF(SUM(IF(SUM(_xlfn.IFNA(INDEX('Mène 1'!$F$5:$F$34,MATCH($P56,'Mène 1'!$B$5:$B$34,0),1),0),_xlfn.IFNA(INDEX('Mène 1'!$G$5:$G$34,MATCH($P56,'Mène 1'!$D$5:$D$34,0),1),0))=13,SUM(_xlfn.IFNA(INDEX('Mène 1'!$F$5:$F$34,MATCH($P56,'Mène 1'!$B$5:$B$34,0),1),0),_xlfn.IFNA(INDEX('Mène 1'!$G$5:$G$34,MATCH($P56,'Mène 1'!$D$5:$D$34,0),1),0)),0),IF(SUM(_xlfn.IFNA(INDEX('Mène 2'!$F$5:$F$34,MATCH($P56,'Mène 2'!$B$5:$B$34,0),1),0),_xlfn.IFNA(INDEX('Mène 2'!$G$5:$G$34,MATCH($P56,'Mène 2'!$D$5:$D$34,0),1),0))=13,SUM(_xlfn.IFNA(INDEX('Mène 2'!$F$5:$F$34,MATCH($P56,'Mène 2'!$B$5:$B$34,0),1),0),_xlfn.IFNA(INDEX('Mène 2'!$G$5:$G$34,MATCH($P56,'Mène 2'!$D$5:$D$34,0),1),0)),0),IF(SUM(_xlfn.IFNA(INDEX('Mène 3'!$F$5:$F$34,MATCH($P56,'Mène 3'!$B$5:$B$34,0),1),0),_xlfn.IFNA(INDEX('Mène 3'!$G$5:$G$34,MATCH($P56,'Mène 3'!$D$5:$D$34,0),1),0))=13,SUM(_xlfn.IFNA(INDEX('Mène 3'!$F$5:$F$34,MATCH($P56,'Mène 3'!$B$5:$B$34,0),1),0),_xlfn.IFNA(INDEX('Mène 3'!$G$5:$G$34,MATCH($P56,'Mène 3'!$D$5:$D$34,0),1),0)),0),IF(SUM(_xlfn.IFNA(INDEX('Mène 4'!$F$5:$F$34,MATCH($P56,'Mène 4'!$B$5:$B$34,0),1),0),_xlfn.IFNA(INDEX('Mène 4'!$G$5:$G$34,MATCH($P56,'Mène 4'!$D$5:$D$34,0),1),0))=13,SUM(_xlfn.IFNA(INDEX('Mène 4'!$F$5:$F$34,MATCH($P56,'Mène 4'!$B$5:$B$34,0),1),0),_xlfn.IFNA(INDEX('Mène 4'!$G$5:$G$34,MATCH($P56,'Mène 4'!$D$5:$D$34,0),1),0)),0),) = 39,P56,"")</f>
        <v/>
      </c>
      <c r="V56" s="28" t="str">
        <f aca="true">IF(AND(Équipe!$B57&lt;&gt;0,'Mène 5'!U56&lt;&gt;""),RAND(),"")</f>
        <v/>
      </c>
      <c r="W56" s="28" t="str">
        <f aca="true">IF( AND(Équipe!$B57&lt;&gt;0,$U56&lt;&gt;""),RANK($V56,$V$2:INDIRECT("$V$"&amp;0+COUNTA($P$2:$P$61)))+MAX($S$2:$S$61),"")</f>
        <v/>
      </c>
      <c r="Y56" s="28" t="str">
        <f aca="false">IF(SUM(IF(SUM(_xlfn.IFNA(INDEX('Mène 1'!$F$5:$F$34,MATCH($P56,'Mène 1'!$B$5:$B$34,0),1),0),_xlfn.IFNA(INDEX('Mène 1'!$G$5:$G$34,MATCH($P56,'Mène 1'!$D$5:$D$34,0),1),0))=13,SUM(_xlfn.IFNA(INDEX('Mène 1'!$F$5:$F$34,MATCH($P56,'Mène 1'!$B$5:$B$34,0),1),0),_xlfn.IFNA(INDEX('Mène 1'!$G$5:$G$34,MATCH($P56,'Mène 1'!$D$5:$D$34,0),1),0)),0),IF(SUM(_xlfn.IFNA(INDEX('Mène 2'!$F$5:$F$34,MATCH($P56,'Mène 2'!$B$5:$B$34,0),1),0),_xlfn.IFNA(INDEX('Mène 2'!$G$5:$G$34,MATCH($P56,'Mène 2'!$D$5:$D$34,0),1),0))=13,SUM(_xlfn.IFNA(INDEX('Mène 2'!$F$5:$F$34,MATCH($P56,'Mène 2'!$B$5:$B$34,0),1),0),_xlfn.IFNA(INDEX('Mène 2'!$G$5:$G$34,MATCH($P56,'Mène 2'!$D$5:$D$34,0),1),0)),0),IF(SUM(_xlfn.IFNA(INDEX('Mène 3'!$F$5:$F$34,MATCH($P56,'Mène 3'!$B$5:$B$34,0),1),0),_xlfn.IFNA(INDEX('Mène 3'!$G$5:$G$34,MATCH($P56,'Mène 3'!$D$5:$D$34,0),1),0))=13,SUM(_xlfn.IFNA(INDEX('Mène 3'!$F$5:$F$34,MATCH($P56,'Mène 3'!$B$5:$B$34,0),1),0),_xlfn.IFNA(INDEX('Mène 3'!$G$5:$G$34,MATCH($P56,'Mène 3'!$D$5:$D$34,0),1),0)),0),IF(SUM(_xlfn.IFNA(INDEX('Mène 4'!$F$5:$F$34,MATCH($P56,'Mène 4'!$B$5:$B$34,0),1),0),_xlfn.IFNA(INDEX('Mène 4'!$G$5:$G$34,MATCH($P56,'Mène 4'!$D$5:$D$34,0),1),0))=13,SUM(_xlfn.IFNA(INDEX('Mène 4'!$F$5:$F$34,MATCH($P56,'Mène 4'!$B$5:$B$34,0),1),0),_xlfn.IFNA(INDEX('Mène 4'!$G$5:$G$34,MATCH($P56,'Mène 4'!$D$5:$D$34,0),1),0)),0),) = 26,P56,"")</f>
        <v/>
      </c>
      <c r="Z56" s="28" t="str">
        <f aca="true">IF(AND(Équipe!$B57&lt;&gt;0,'Mène 5'!Y56&lt;&gt;""),RAND(),"")</f>
        <v/>
      </c>
      <c r="AA56" s="28" t="str">
        <f aca="true">IF( AND(Équipe!$B57&lt;&gt;0,$Y56&lt;&gt;""),RANK($Z56,$Z$2:INDIRECT("$Z$"&amp;0+COUNTA($P$2:$P$61)))+MAX($W$2:$W$61),"")</f>
        <v/>
      </c>
      <c r="AC56" s="28" t="str">
        <f aca="false">IF(SUM(IF(SUM(_xlfn.IFNA(INDEX('Mène 1'!$F$5:$F$34,MATCH($P56,'Mène 1'!$B$5:$B$34,0),1),0),_xlfn.IFNA(INDEX('Mène 1'!$G$5:$G$34,MATCH($P56,'Mène 1'!$D$5:$D$34,0),1),0))=13,SUM(_xlfn.IFNA(INDEX('Mène 1'!$F$5:$F$34,MATCH($P56,'Mène 1'!$B$5:$B$34,0),1),0),_xlfn.IFNA(INDEX('Mène 1'!$G$5:$G$34,MATCH($P56,'Mène 1'!$D$5:$D$34,0),1),0)),0),IF(SUM(_xlfn.IFNA(INDEX('Mène 2'!$F$5:$F$34,MATCH($P56,'Mène 2'!$B$5:$B$34,0),1),0),_xlfn.IFNA(INDEX('Mène 2'!$G$5:$G$34,MATCH($P56,'Mène 2'!$D$5:$D$34,0),1),0))=13,SUM(_xlfn.IFNA(INDEX('Mène 2'!$F$5:$F$34,MATCH($P56,'Mène 2'!$B$5:$B$34,0),1),0),_xlfn.IFNA(INDEX('Mène 2'!$G$5:$G$34,MATCH($P56,'Mène 2'!$D$5:$D$34,0),1),0)),0),IF(SUM(_xlfn.IFNA(INDEX('Mène 3'!$F$5:$F$34,MATCH($P56,'Mène 3'!$B$5:$B$34,0),1),0),_xlfn.IFNA(INDEX('Mène 3'!$G$5:$G$34,MATCH($P56,'Mène 3'!$D$5:$D$34,0),1),0))=13,SUM(_xlfn.IFNA(INDEX('Mène 3'!$F$5:$F$43,MATCH($P56,'Mène 3'!$B$5:$B$34,0),1),0),_xlfn.IFNA(INDEX('Mène 3'!$G$5:$G$34,MATCH($P56,'Mène 3'!$D$5:$D$34,0),1),0)),0),IF(SUM(_xlfn.IFNA(INDEX('Mène 4'!$F$5:$F$34,MATCH($P56,'Mène 4'!$B$5:$B$34,0),1),0),_xlfn.IFNA(INDEX('Mène 4'!$G$5:$G$34,MATCH($P56,'Mène 4'!$D$5:$D$34,0),1),0))=13,SUM(_xlfn.IFNA(INDEX('Mène 4'!$F$5:$F$34,MATCH($P56,'Mène 4'!$B$5:$B$34,0),1),0),_xlfn.IFNA(INDEX('Mène 4'!$G$5:$G$34,MATCH($P56,'Mène 4'!$D$5:$D$34,0),1),0)),0),) = 13,P56,"")</f>
        <v/>
      </c>
      <c r="AD56" s="28" t="str">
        <f aca="true">IF(AND(Équipe!$B57&lt;&gt;0,'Mène 5'!AC56&lt;&gt;""),RAND(),"")</f>
        <v/>
      </c>
      <c r="AE56" s="28" t="str">
        <f aca="true">IF( AND(Équipe!$B57&lt;&gt;0,$AC56&lt;&gt;""),RANK($AD56,$AD$2:INDIRECT("$AD$"&amp;0+COUNTA($P$2:$P$61)))+MAX($AA$2:$AA$61),"")</f>
        <v/>
      </c>
      <c r="AG56" s="28" t="str">
        <f aca="false">IF(SUM(IF(SUM(_xlfn.IFNA(INDEX('Mène 1'!$F$5:$F$34,MATCH($P56,'Mène 1'!$B$5:$B$34,0),1),0),_xlfn.IFNA(INDEX('Mène 1'!$G$5:$G$34,MATCH($P56,'Mène 1'!$D$5:$D$34,0),1),0))=13,SUM(_xlfn.IFNA(INDEX('Mène 1'!$F$5:$F$34,MATCH($P56,'Mène 1'!$B$5:$B$34,0),1),0),_xlfn.IFNA(INDEX('Mène 1'!$G$5:$G$34,MATCH($P56,'Mène 1'!$D$5:$D$34,0),1),0)),0),IF(SUM(_xlfn.IFNA(INDEX('Mène 2'!$F$5:$F$34,MATCH($P56,'Mène 2'!$B$5:$B$34,0),1),0),_xlfn.IFNA(INDEX('Mène 2'!$G$5:$G$34,MATCH($P56,'Mène 2'!$D$5:$D$34,0),1),0))=13,SUM(_xlfn.IFNA(INDEX('Mène 2'!$F$5:$F$34,MATCH($P56,'Mène 2'!$B$5:$B$34,0),1),0),_xlfn.IFNA(INDEX('Mène 2'!$G$5:$G$34,MATCH($P56,'Mène 2'!$D$5:$D$34,0),1),0)),0),IF(SUM(_xlfn.IFNA(INDEX('Mène 3'!$F$5:$F$33,MATCH($P56,'Mène 3'!$B$5:$B$34,0),1),0),_xlfn.IFNA(INDEX('Mène 3'!$G$5:$G$34,MATCH($P56,'Mène 3'!$D$5:$D$34,0),1),0))=13,SUM(_xlfn.IFNA(INDEX('Mène 3'!$F$5:$F$34,MATCH($P56,'Mène 3'!$B$5:$B$34,0),1),0),_xlfn.IFNA(INDEX('Mène 3'!$G$5:$G$34,MATCH($P56,'Mène 3'!$D$5:$D$34,0),1),0)),0),IF(SUM(_xlfn.IFNA(INDEX('Mène 4'!$F$5:$F$34,MATCH($P56,'Mène 4'!$B$5:$B$34,0),1),0),_xlfn.IFNA(INDEX('Mène 4'!$G$5:$G$34,MATCH($P56,'Mène 4'!$D$5:$D$34,0),1),0))=13,SUM(_xlfn.IFNA(INDEX('Mène 4'!$F$5:$F$34,MATCH($P56,'Mène 4'!$B$5:$B$34,0),1),0),_xlfn.IFNA(INDEX('Mène 4'!$G$5:$G$34,MATCH($P56,'Mène 4'!$D$5:$D$34,0),1),0)),0),) = 0,P56,"")</f>
        <v/>
      </c>
      <c r="AH56" s="28" t="str">
        <f aca="true">IF(AND(Équipe!$B57&lt;&gt;0,'Mène 5'!AG56&lt;&gt;""),RAND(),"")</f>
        <v/>
      </c>
      <c r="AI56" s="28" t="str">
        <f aca="true">IF( AND(Équipe!$B57&lt;&gt;0,$AG56&lt;&gt;""),RANK($AH56,$AH$2:INDIRECT("$AH$"&amp;0+COUNTA($P$2:$P$61)))+MAX($AE$2:$AE$61),"")</f>
        <v/>
      </c>
    </row>
    <row r="57" customFormat="false" ht="12.8" hidden="false" customHeight="false" outlineLevel="0" collapsed="false">
      <c r="P57" s="28" t="str">
        <f aca="false">IF(Équipe!$B58&lt;&gt;0,Équipe!$A58,"")</f>
        <v/>
      </c>
      <c r="Q57" s="28" t="str">
        <f aca="false">IF(AND(SUM(_xlfn.IFNA(INDEX('Mène 1'!$F$5:$F$34,MATCH($P57,'Mène 1'!$B$5:$B$34,0),1),0) , _xlfn.IFNA(INDEX('Mène 1'!$G$5:$G$34,MATCH($P57,'Mène 1'!$D$5:$D$34,0),1),0))=13,SUM(_xlfn.IFNA(INDEX('Mène 2'!$F$5:$F$34,MATCH($P57,'Mène 2'!$B$5:$B$34,0),1),0) , _xlfn.IFNA(INDEX('Mène 2'!$G$5:$G$34,MATCH($P57,'Mène 2'!$D$5:$D$34,0),1),0))=13, SUM(_xlfn.IFNA(INDEX('Mène 3'!$F$5:$F$34,MATCH($P57,'Mène 3'!$B$5:$B$34,0),1),0) , _xlfn.IFNA(INDEX('Mène 3'!$G$5:$G$34,MATCH($P57,'Mène 3'!$D$5:$D$34,0),1),0))=13, SUM(_xlfn.IFNA(INDEX('Mène 4'!$F$5:$F$34,MATCH($P57,'Mène 4'!$B$5:$B$34,0),1),0) , _xlfn.IFNA(INDEX('Mène 4'!$G$5:$G$34,MATCH($P57,'Mène 4'!$D$5:$D$34,0),1),0))=13),$P57,"")</f>
        <v/>
      </c>
      <c r="R57" s="28" t="str">
        <f aca="true">IF(AND(Équipe!$B58&lt;&gt;0,'Mène 5'!Q57&lt;&gt;""),RAND(),"")</f>
        <v/>
      </c>
      <c r="S57" s="28" t="str">
        <f aca="true">IF(AND(Équipe!$B58&lt;&gt;0,$Q57&lt;&gt;""),RANK($R57,$R$2:INDIRECT("$R$"&amp;0+COUNTA($P$2:$P$61))),"")</f>
        <v/>
      </c>
      <c r="U57" s="28" t="str">
        <f aca="false">IF(SUM(IF(SUM(_xlfn.IFNA(INDEX('Mène 1'!$F$5:$F$34,MATCH($P57,'Mène 1'!$B$5:$B$34,0),1),0),_xlfn.IFNA(INDEX('Mène 1'!$G$5:$G$34,MATCH($P57,'Mène 1'!$D$5:$D$34,0),1),0))=13,SUM(_xlfn.IFNA(INDEX('Mène 1'!$F$5:$F$34,MATCH($P57,'Mène 1'!$B$5:$B$34,0),1),0),_xlfn.IFNA(INDEX('Mène 1'!$G$5:$G$34,MATCH($P57,'Mène 1'!$D$5:$D$34,0),1),0)),0),IF(SUM(_xlfn.IFNA(INDEX('Mène 2'!$F$5:$F$34,MATCH($P57,'Mène 2'!$B$5:$B$34,0),1),0),_xlfn.IFNA(INDEX('Mène 2'!$G$5:$G$34,MATCH($P57,'Mène 2'!$D$5:$D$34,0),1),0))=13,SUM(_xlfn.IFNA(INDEX('Mène 2'!$F$5:$F$34,MATCH($P57,'Mène 2'!$B$5:$B$34,0),1),0),_xlfn.IFNA(INDEX('Mène 2'!$G$5:$G$34,MATCH($P57,'Mène 2'!$D$5:$D$34,0),1),0)),0),IF(SUM(_xlfn.IFNA(INDEX('Mène 3'!$F$5:$F$34,MATCH($P57,'Mène 3'!$B$5:$B$34,0),1),0),_xlfn.IFNA(INDEX('Mène 3'!$G$5:$G$34,MATCH($P57,'Mène 3'!$D$5:$D$34,0),1),0))=13,SUM(_xlfn.IFNA(INDEX('Mène 3'!$F$5:$F$34,MATCH($P57,'Mène 3'!$B$5:$B$34,0),1),0),_xlfn.IFNA(INDEX('Mène 3'!$G$5:$G$34,MATCH($P57,'Mène 3'!$D$5:$D$34,0),1),0)),0),IF(SUM(_xlfn.IFNA(INDEX('Mène 4'!$F$5:$F$34,MATCH($P57,'Mène 4'!$B$5:$B$34,0),1),0),_xlfn.IFNA(INDEX('Mène 4'!$G$5:$G$34,MATCH($P57,'Mène 4'!$D$5:$D$34,0),1),0))=13,SUM(_xlfn.IFNA(INDEX('Mène 4'!$F$5:$F$34,MATCH($P57,'Mène 4'!$B$5:$B$34,0),1),0),_xlfn.IFNA(INDEX('Mène 4'!$G$5:$G$34,MATCH($P57,'Mène 4'!$D$5:$D$34,0),1),0)),0),) = 39,P57,"")</f>
        <v/>
      </c>
      <c r="V57" s="28" t="str">
        <f aca="true">IF(AND(Équipe!$B58&lt;&gt;0,'Mène 5'!U57&lt;&gt;""),RAND(),"")</f>
        <v/>
      </c>
      <c r="W57" s="28" t="str">
        <f aca="true">IF( AND(Équipe!$B58&lt;&gt;0,$U57&lt;&gt;""),RANK($V57,$V$2:INDIRECT("$V$"&amp;0+COUNTA($P$2:$P$61)))+MAX($S$2:$S$61),"")</f>
        <v/>
      </c>
      <c r="Y57" s="28" t="str">
        <f aca="false">IF(SUM(IF(SUM(_xlfn.IFNA(INDEX('Mène 1'!$F$5:$F$34,MATCH($P57,'Mène 1'!$B$5:$B$34,0),1),0),_xlfn.IFNA(INDEX('Mène 1'!$G$5:$G$34,MATCH($P57,'Mène 1'!$D$5:$D$34,0),1),0))=13,SUM(_xlfn.IFNA(INDEX('Mène 1'!$F$5:$F$34,MATCH($P57,'Mène 1'!$B$5:$B$34,0),1),0),_xlfn.IFNA(INDEX('Mène 1'!$G$5:$G$34,MATCH($P57,'Mène 1'!$D$5:$D$34,0),1),0)),0),IF(SUM(_xlfn.IFNA(INDEX('Mène 2'!$F$5:$F$34,MATCH($P57,'Mène 2'!$B$5:$B$34,0),1),0),_xlfn.IFNA(INDEX('Mène 2'!$G$5:$G$34,MATCH($P57,'Mène 2'!$D$5:$D$34,0),1),0))=13,SUM(_xlfn.IFNA(INDEX('Mène 2'!$F$5:$F$34,MATCH($P57,'Mène 2'!$B$5:$B$34,0),1),0),_xlfn.IFNA(INDEX('Mène 2'!$G$5:$G$34,MATCH($P57,'Mène 2'!$D$5:$D$34,0),1),0)),0),IF(SUM(_xlfn.IFNA(INDEX('Mène 3'!$F$5:$F$34,MATCH($P57,'Mène 3'!$B$5:$B$34,0),1),0),_xlfn.IFNA(INDEX('Mène 3'!$G$5:$G$34,MATCH($P57,'Mène 3'!$D$5:$D$34,0),1),0))=13,SUM(_xlfn.IFNA(INDEX('Mène 3'!$F$5:$F$34,MATCH($P57,'Mène 3'!$B$5:$B$34,0),1),0),_xlfn.IFNA(INDEX('Mène 3'!$G$5:$G$34,MATCH($P57,'Mène 3'!$D$5:$D$34,0),1),0)),0),IF(SUM(_xlfn.IFNA(INDEX('Mène 4'!$F$5:$F$34,MATCH($P57,'Mène 4'!$B$5:$B$34,0),1),0),_xlfn.IFNA(INDEX('Mène 4'!$G$5:$G$34,MATCH($P57,'Mène 4'!$D$5:$D$34,0),1),0))=13,SUM(_xlfn.IFNA(INDEX('Mène 4'!$F$5:$F$34,MATCH($P57,'Mène 4'!$B$5:$B$34,0),1),0),_xlfn.IFNA(INDEX('Mène 4'!$G$5:$G$34,MATCH($P57,'Mène 4'!$D$5:$D$34,0),1),0)),0),) = 26,P57,"")</f>
        <v/>
      </c>
      <c r="Z57" s="28" t="str">
        <f aca="true">IF(AND(Équipe!$B58&lt;&gt;0,'Mène 5'!Y57&lt;&gt;""),RAND(),"")</f>
        <v/>
      </c>
      <c r="AA57" s="28" t="str">
        <f aca="true">IF( AND(Équipe!$B58&lt;&gt;0,$Y57&lt;&gt;""),RANK($Z57,$Z$2:INDIRECT("$Z$"&amp;0+COUNTA($P$2:$P$61)))+MAX($W$2:$W$61),"")</f>
        <v/>
      </c>
      <c r="AC57" s="28" t="str">
        <f aca="false">IF(SUM(IF(SUM(_xlfn.IFNA(INDEX('Mène 1'!$F$5:$F$34,MATCH($P57,'Mène 1'!$B$5:$B$34,0),1),0),_xlfn.IFNA(INDEX('Mène 1'!$G$5:$G$34,MATCH($P57,'Mène 1'!$D$5:$D$34,0),1),0))=13,SUM(_xlfn.IFNA(INDEX('Mène 1'!$F$5:$F$34,MATCH($P57,'Mène 1'!$B$5:$B$34,0),1),0),_xlfn.IFNA(INDEX('Mène 1'!$G$5:$G$34,MATCH($P57,'Mène 1'!$D$5:$D$34,0),1),0)),0),IF(SUM(_xlfn.IFNA(INDEX('Mène 2'!$F$5:$F$34,MATCH($P57,'Mène 2'!$B$5:$B$34,0),1),0),_xlfn.IFNA(INDEX('Mène 2'!$G$5:$G$34,MATCH($P57,'Mène 2'!$D$5:$D$34,0),1),0))=13,SUM(_xlfn.IFNA(INDEX('Mène 2'!$F$5:$F$34,MATCH($P57,'Mène 2'!$B$5:$B$34,0),1),0),_xlfn.IFNA(INDEX('Mène 2'!$G$5:$G$34,MATCH($P57,'Mène 2'!$D$5:$D$34,0),1),0)),0),IF(SUM(_xlfn.IFNA(INDEX('Mène 3'!$F$5:$F$34,MATCH($P57,'Mène 3'!$B$5:$B$34,0),1),0),_xlfn.IFNA(INDEX('Mène 3'!$G$5:$G$34,MATCH($P57,'Mène 3'!$D$5:$D$34,0),1),0))=13,SUM(_xlfn.IFNA(INDEX('Mène 3'!$F$5:$F$43,MATCH($P57,'Mène 3'!$B$5:$B$34,0),1),0),_xlfn.IFNA(INDEX('Mène 3'!$G$5:$G$34,MATCH($P57,'Mène 3'!$D$5:$D$34,0),1),0)),0),IF(SUM(_xlfn.IFNA(INDEX('Mène 4'!$F$5:$F$34,MATCH($P57,'Mène 4'!$B$5:$B$34,0),1),0),_xlfn.IFNA(INDEX('Mène 4'!$G$5:$G$34,MATCH($P57,'Mène 4'!$D$5:$D$34,0),1),0))=13,SUM(_xlfn.IFNA(INDEX('Mène 4'!$F$5:$F$34,MATCH($P57,'Mène 4'!$B$5:$B$34,0),1),0),_xlfn.IFNA(INDEX('Mène 4'!$G$5:$G$34,MATCH($P57,'Mène 4'!$D$5:$D$34,0),1),0)),0),) = 13,P57,"")</f>
        <v/>
      </c>
      <c r="AD57" s="28" t="str">
        <f aca="true">IF(AND(Équipe!$B58&lt;&gt;0,'Mène 5'!AC57&lt;&gt;""),RAND(),"")</f>
        <v/>
      </c>
      <c r="AE57" s="28" t="str">
        <f aca="true">IF( AND(Équipe!$B58&lt;&gt;0,$AC57&lt;&gt;""),RANK($AD57,$AD$2:INDIRECT("$AD$"&amp;0+COUNTA($P$2:$P$61)))+MAX($AA$2:$AA$61),"")</f>
        <v/>
      </c>
      <c r="AG57" s="28" t="str">
        <f aca="false">IF(SUM(IF(SUM(_xlfn.IFNA(INDEX('Mène 1'!$F$5:$F$34,MATCH($P57,'Mène 1'!$B$5:$B$34,0),1),0),_xlfn.IFNA(INDEX('Mène 1'!$G$5:$G$34,MATCH($P57,'Mène 1'!$D$5:$D$34,0),1),0))=13,SUM(_xlfn.IFNA(INDEX('Mène 1'!$F$5:$F$34,MATCH($P57,'Mène 1'!$B$5:$B$34,0),1),0),_xlfn.IFNA(INDEX('Mène 1'!$G$5:$G$34,MATCH($P57,'Mène 1'!$D$5:$D$34,0),1),0)),0),IF(SUM(_xlfn.IFNA(INDEX('Mène 2'!$F$5:$F$34,MATCH($P57,'Mène 2'!$B$5:$B$34,0),1),0),_xlfn.IFNA(INDEX('Mène 2'!$G$5:$G$34,MATCH($P57,'Mène 2'!$D$5:$D$34,0),1),0))=13,SUM(_xlfn.IFNA(INDEX('Mène 2'!$F$5:$F$34,MATCH($P57,'Mène 2'!$B$5:$B$34,0),1),0),_xlfn.IFNA(INDEX('Mène 2'!$G$5:$G$34,MATCH($P57,'Mène 2'!$D$5:$D$34,0),1),0)),0),IF(SUM(_xlfn.IFNA(INDEX('Mène 3'!$F$5:$F$33,MATCH($P57,'Mène 3'!$B$5:$B$34,0),1),0),_xlfn.IFNA(INDEX('Mène 3'!$G$5:$G$34,MATCH($P57,'Mène 3'!$D$5:$D$34,0),1),0))=13,SUM(_xlfn.IFNA(INDEX('Mène 3'!$F$5:$F$34,MATCH($P57,'Mène 3'!$B$5:$B$34,0),1),0),_xlfn.IFNA(INDEX('Mène 3'!$G$5:$G$34,MATCH($P57,'Mène 3'!$D$5:$D$34,0),1),0)),0),IF(SUM(_xlfn.IFNA(INDEX('Mène 4'!$F$5:$F$34,MATCH($P57,'Mène 4'!$B$5:$B$34,0),1),0),_xlfn.IFNA(INDEX('Mène 4'!$G$5:$G$34,MATCH($P57,'Mène 4'!$D$5:$D$34,0),1),0))=13,SUM(_xlfn.IFNA(INDEX('Mène 4'!$F$5:$F$34,MATCH($P57,'Mène 4'!$B$5:$B$34,0),1),0),_xlfn.IFNA(INDEX('Mène 4'!$G$5:$G$34,MATCH($P57,'Mène 4'!$D$5:$D$34,0),1),0)),0),) = 0,P57,"")</f>
        <v/>
      </c>
      <c r="AH57" s="28" t="str">
        <f aca="true">IF(AND(Équipe!$B58&lt;&gt;0,'Mène 5'!AG57&lt;&gt;""),RAND(),"")</f>
        <v/>
      </c>
      <c r="AI57" s="28" t="str">
        <f aca="true">IF( AND(Équipe!$B58&lt;&gt;0,$AG57&lt;&gt;""),RANK($AH57,$AH$2:INDIRECT("$AH$"&amp;0+COUNTA($P$2:$P$61)))+MAX($AE$2:$AE$61),"")</f>
        <v/>
      </c>
    </row>
    <row r="58" customFormat="false" ht="12.8" hidden="false" customHeight="false" outlineLevel="0" collapsed="false">
      <c r="P58" s="28" t="str">
        <f aca="false">IF(Équipe!$B59&lt;&gt;0,Équipe!$A59,"")</f>
        <v/>
      </c>
      <c r="Q58" s="28" t="str">
        <f aca="false">IF(AND(SUM(_xlfn.IFNA(INDEX('Mène 1'!$F$5:$F$34,MATCH($P58,'Mène 1'!$B$5:$B$34,0),1),0) , _xlfn.IFNA(INDEX('Mène 1'!$G$5:$G$34,MATCH($P58,'Mène 1'!$D$5:$D$34,0),1),0))=13,SUM(_xlfn.IFNA(INDEX('Mène 2'!$F$5:$F$34,MATCH($P58,'Mène 2'!$B$5:$B$34,0),1),0) , _xlfn.IFNA(INDEX('Mène 2'!$G$5:$G$34,MATCH($P58,'Mène 2'!$D$5:$D$34,0),1),0))=13, SUM(_xlfn.IFNA(INDEX('Mène 3'!$F$5:$F$34,MATCH($P58,'Mène 3'!$B$5:$B$34,0),1),0) , _xlfn.IFNA(INDEX('Mène 3'!$G$5:$G$34,MATCH($P58,'Mène 3'!$D$5:$D$34,0),1),0))=13, SUM(_xlfn.IFNA(INDEX('Mène 4'!$F$5:$F$34,MATCH($P58,'Mène 4'!$B$5:$B$34,0),1),0) , _xlfn.IFNA(INDEX('Mène 4'!$G$5:$G$34,MATCH($P58,'Mène 4'!$D$5:$D$34,0),1),0))=13),$P58,"")</f>
        <v/>
      </c>
      <c r="R58" s="28" t="str">
        <f aca="true">IF(AND(Équipe!$B59&lt;&gt;0,'Mène 5'!Q58&lt;&gt;""),RAND(),"")</f>
        <v/>
      </c>
      <c r="S58" s="28" t="str">
        <f aca="true">IF(AND(Équipe!$B59&lt;&gt;0,$Q58&lt;&gt;""),RANK($R58,$R$2:INDIRECT("$R$"&amp;0+COUNTA($P$2:$P$61))),"")</f>
        <v/>
      </c>
      <c r="U58" s="28" t="str">
        <f aca="false">IF(SUM(IF(SUM(_xlfn.IFNA(INDEX('Mène 1'!$F$5:$F$34,MATCH($P58,'Mène 1'!$B$5:$B$34,0),1),0),_xlfn.IFNA(INDEX('Mène 1'!$G$5:$G$34,MATCH($P58,'Mène 1'!$D$5:$D$34,0),1),0))=13,SUM(_xlfn.IFNA(INDEX('Mène 1'!$F$5:$F$34,MATCH($P58,'Mène 1'!$B$5:$B$34,0),1),0),_xlfn.IFNA(INDEX('Mène 1'!$G$5:$G$34,MATCH($P58,'Mène 1'!$D$5:$D$34,0),1),0)),0),IF(SUM(_xlfn.IFNA(INDEX('Mène 2'!$F$5:$F$34,MATCH($P58,'Mène 2'!$B$5:$B$34,0),1),0),_xlfn.IFNA(INDEX('Mène 2'!$G$5:$G$34,MATCH($P58,'Mène 2'!$D$5:$D$34,0),1),0))=13,SUM(_xlfn.IFNA(INDEX('Mène 2'!$F$5:$F$34,MATCH($P58,'Mène 2'!$B$5:$B$34,0),1),0),_xlfn.IFNA(INDEX('Mène 2'!$G$5:$G$34,MATCH($P58,'Mène 2'!$D$5:$D$34,0),1),0)),0),IF(SUM(_xlfn.IFNA(INDEX('Mène 3'!$F$5:$F$34,MATCH($P58,'Mène 3'!$B$5:$B$34,0),1),0),_xlfn.IFNA(INDEX('Mène 3'!$G$5:$G$34,MATCH($P58,'Mène 3'!$D$5:$D$34,0),1),0))=13,SUM(_xlfn.IFNA(INDEX('Mène 3'!$F$5:$F$34,MATCH($P58,'Mène 3'!$B$5:$B$34,0),1),0),_xlfn.IFNA(INDEX('Mène 3'!$G$5:$G$34,MATCH($P58,'Mène 3'!$D$5:$D$34,0),1),0)),0),IF(SUM(_xlfn.IFNA(INDEX('Mène 4'!$F$5:$F$34,MATCH($P58,'Mène 4'!$B$5:$B$34,0),1),0),_xlfn.IFNA(INDEX('Mène 4'!$G$5:$G$34,MATCH($P58,'Mène 4'!$D$5:$D$34,0),1),0))=13,SUM(_xlfn.IFNA(INDEX('Mène 4'!$F$5:$F$34,MATCH($P58,'Mène 4'!$B$5:$B$34,0),1),0),_xlfn.IFNA(INDEX('Mène 4'!$G$5:$G$34,MATCH($P58,'Mène 4'!$D$5:$D$34,0),1),0)),0),) = 39,P58,"")</f>
        <v/>
      </c>
      <c r="V58" s="28" t="str">
        <f aca="true">IF(AND(Équipe!$B59&lt;&gt;0,'Mène 5'!U58&lt;&gt;""),RAND(),"")</f>
        <v/>
      </c>
      <c r="W58" s="28" t="str">
        <f aca="true">IF( AND(Équipe!$B59&lt;&gt;0,$U58&lt;&gt;""),RANK($V58,$V$2:INDIRECT("$V$"&amp;0+COUNTA($P$2:$P$61)))+MAX($S$2:$S$61),"")</f>
        <v/>
      </c>
      <c r="Y58" s="28" t="str">
        <f aca="false">IF(SUM(IF(SUM(_xlfn.IFNA(INDEX('Mène 1'!$F$5:$F$34,MATCH($P58,'Mène 1'!$B$5:$B$34,0),1),0),_xlfn.IFNA(INDEX('Mène 1'!$G$5:$G$34,MATCH($P58,'Mène 1'!$D$5:$D$34,0),1),0))=13,SUM(_xlfn.IFNA(INDEX('Mène 1'!$F$5:$F$34,MATCH($P58,'Mène 1'!$B$5:$B$34,0),1),0),_xlfn.IFNA(INDEX('Mène 1'!$G$5:$G$34,MATCH($P58,'Mène 1'!$D$5:$D$34,0),1),0)),0),IF(SUM(_xlfn.IFNA(INDEX('Mène 2'!$F$5:$F$34,MATCH($P58,'Mène 2'!$B$5:$B$34,0),1),0),_xlfn.IFNA(INDEX('Mène 2'!$G$5:$G$34,MATCH($P58,'Mène 2'!$D$5:$D$34,0),1),0))=13,SUM(_xlfn.IFNA(INDEX('Mène 2'!$F$5:$F$34,MATCH($P58,'Mène 2'!$B$5:$B$34,0),1),0),_xlfn.IFNA(INDEX('Mène 2'!$G$5:$G$34,MATCH($P58,'Mène 2'!$D$5:$D$34,0),1),0)),0),IF(SUM(_xlfn.IFNA(INDEX('Mène 3'!$F$5:$F$34,MATCH($P58,'Mène 3'!$B$5:$B$34,0),1),0),_xlfn.IFNA(INDEX('Mène 3'!$G$5:$G$34,MATCH($P58,'Mène 3'!$D$5:$D$34,0),1),0))=13,SUM(_xlfn.IFNA(INDEX('Mène 3'!$F$5:$F$34,MATCH($P58,'Mène 3'!$B$5:$B$34,0),1),0),_xlfn.IFNA(INDEX('Mène 3'!$G$5:$G$34,MATCH($P58,'Mène 3'!$D$5:$D$34,0),1),0)),0),IF(SUM(_xlfn.IFNA(INDEX('Mène 4'!$F$5:$F$34,MATCH($P58,'Mène 4'!$B$5:$B$34,0),1),0),_xlfn.IFNA(INDEX('Mène 4'!$G$5:$G$34,MATCH($P58,'Mène 4'!$D$5:$D$34,0),1),0))=13,SUM(_xlfn.IFNA(INDEX('Mène 4'!$F$5:$F$34,MATCH($P58,'Mène 4'!$B$5:$B$34,0),1),0),_xlfn.IFNA(INDEX('Mène 4'!$G$5:$G$34,MATCH($P58,'Mène 4'!$D$5:$D$34,0),1),0)),0),) = 26,P58,"")</f>
        <v/>
      </c>
      <c r="Z58" s="28" t="str">
        <f aca="true">IF(AND(Équipe!$B59&lt;&gt;0,'Mène 5'!Y58&lt;&gt;""),RAND(),"")</f>
        <v/>
      </c>
      <c r="AA58" s="28" t="str">
        <f aca="true">IF( AND(Équipe!$B59&lt;&gt;0,$Y58&lt;&gt;""),RANK($Z58,$Z$2:INDIRECT("$Z$"&amp;0+COUNTA($P$2:$P$61)))+MAX($W$2:$W$61),"")</f>
        <v/>
      </c>
      <c r="AC58" s="28" t="str">
        <f aca="false">IF(SUM(IF(SUM(_xlfn.IFNA(INDEX('Mène 1'!$F$5:$F$34,MATCH($P58,'Mène 1'!$B$5:$B$34,0),1),0),_xlfn.IFNA(INDEX('Mène 1'!$G$5:$G$34,MATCH($P58,'Mène 1'!$D$5:$D$34,0),1),0))=13,SUM(_xlfn.IFNA(INDEX('Mène 1'!$F$5:$F$34,MATCH($P58,'Mène 1'!$B$5:$B$34,0),1),0),_xlfn.IFNA(INDEX('Mène 1'!$G$5:$G$34,MATCH($P58,'Mène 1'!$D$5:$D$34,0),1),0)),0),IF(SUM(_xlfn.IFNA(INDEX('Mène 2'!$F$5:$F$34,MATCH($P58,'Mène 2'!$B$5:$B$34,0),1),0),_xlfn.IFNA(INDEX('Mène 2'!$G$5:$G$34,MATCH($P58,'Mène 2'!$D$5:$D$34,0),1),0))=13,SUM(_xlfn.IFNA(INDEX('Mène 2'!$F$5:$F$34,MATCH($P58,'Mène 2'!$B$5:$B$34,0),1),0),_xlfn.IFNA(INDEX('Mène 2'!$G$5:$G$34,MATCH($P58,'Mène 2'!$D$5:$D$34,0),1),0)),0),IF(SUM(_xlfn.IFNA(INDEX('Mène 3'!$F$5:$F$34,MATCH($P58,'Mène 3'!$B$5:$B$34,0),1),0),_xlfn.IFNA(INDEX('Mène 3'!$G$5:$G$34,MATCH($P58,'Mène 3'!$D$5:$D$34,0),1),0))=13,SUM(_xlfn.IFNA(INDEX('Mène 3'!$F$5:$F$43,MATCH($P58,'Mène 3'!$B$5:$B$34,0),1),0),_xlfn.IFNA(INDEX('Mène 3'!$G$5:$G$34,MATCH($P58,'Mène 3'!$D$5:$D$34,0),1),0)),0),IF(SUM(_xlfn.IFNA(INDEX('Mène 4'!$F$5:$F$34,MATCH($P58,'Mène 4'!$B$5:$B$34,0),1),0),_xlfn.IFNA(INDEX('Mène 4'!$G$5:$G$34,MATCH($P58,'Mène 4'!$D$5:$D$34,0),1),0))=13,SUM(_xlfn.IFNA(INDEX('Mène 4'!$F$5:$F$34,MATCH($P58,'Mène 4'!$B$5:$B$34,0),1),0),_xlfn.IFNA(INDEX('Mène 4'!$G$5:$G$34,MATCH($P58,'Mène 4'!$D$5:$D$34,0),1),0)),0),) = 13,P58,"")</f>
        <v/>
      </c>
      <c r="AD58" s="28" t="str">
        <f aca="true">IF(AND(Équipe!$B59&lt;&gt;0,'Mène 5'!AC58&lt;&gt;""),RAND(),"")</f>
        <v/>
      </c>
      <c r="AE58" s="28" t="str">
        <f aca="true">IF( AND(Équipe!$B59&lt;&gt;0,$AC58&lt;&gt;""),RANK($AD58,$AD$2:INDIRECT("$AD$"&amp;0+COUNTA($P$2:$P$61)))+MAX($AA$2:$AA$61),"")</f>
        <v/>
      </c>
      <c r="AG58" s="28" t="str">
        <f aca="false">IF(SUM(IF(SUM(_xlfn.IFNA(INDEX('Mène 1'!$F$5:$F$34,MATCH($P58,'Mène 1'!$B$5:$B$34,0),1),0),_xlfn.IFNA(INDEX('Mène 1'!$G$5:$G$34,MATCH($P58,'Mène 1'!$D$5:$D$34,0),1),0))=13,SUM(_xlfn.IFNA(INDEX('Mène 1'!$F$5:$F$34,MATCH($P58,'Mène 1'!$B$5:$B$34,0),1),0),_xlfn.IFNA(INDEX('Mène 1'!$G$5:$G$34,MATCH($P58,'Mène 1'!$D$5:$D$34,0),1),0)),0),IF(SUM(_xlfn.IFNA(INDEX('Mène 2'!$F$5:$F$34,MATCH($P58,'Mène 2'!$B$5:$B$34,0),1),0),_xlfn.IFNA(INDEX('Mène 2'!$G$5:$G$34,MATCH($P58,'Mène 2'!$D$5:$D$34,0),1),0))=13,SUM(_xlfn.IFNA(INDEX('Mène 2'!$F$5:$F$34,MATCH($P58,'Mène 2'!$B$5:$B$34,0),1),0),_xlfn.IFNA(INDEX('Mène 2'!$G$5:$G$34,MATCH($P58,'Mène 2'!$D$5:$D$34,0),1),0)),0),IF(SUM(_xlfn.IFNA(INDEX('Mène 3'!$F$5:$F$33,MATCH($P58,'Mène 3'!$B$5:$B$34,0),1),0),_xlfn.IFNA(INDEX('Mène 3'!$G$5:$G$34,MATCH($P58,'Mène 3'!$D$5:$D$34,0),1),0))=13,SUM(_xlfn.IFNA(INDEX('Mène 3'!$F$5:$F$34,MATCH($P58,'Mène 3'!$B$5:$B$34,0),1),0),_xlfn.IFNA(INDEX('Mène 3'!$G$5:$G$34,MATCH($P58,'Mène 3'!$D$5:$D$34,0),1),0)),0),IF(SUM(_xlfn.IFNA(INDEX('Mène 4'!$F$5:$F$34,MATCH($P58,'Mène 4'!$B$5:$B$34,0),1),0),_xlfn.IFNA(INDEX('Mène 4'!$G$5:$G$34,MATCH($P58,'Mène 4'!$D$5:$D$34,0),1),0))=13,SUM(_xlfn.IFNA(INDEX('Mène 4'!$F$5:$F$34,MATCH($P58,'Mène 4'!$B$5:$B$34,0),1),0),_xlfn.IFNA(INDEX('Mène 4'!$G$5:$G$34,MATCH($P58,'Mène 4'!$D$5:$D$34,0),1),0)),0),) = 0,P58,"")</f>
        <v/>
      </c>
      <c r="AH58" s="28" t="str">
        <f aca="true">IF(AND(Équipe!$B59&lt;&gt;0,'Mène 5'!AG58&lt;&gt;""),RAND(),"")</f>
        <v/>
      </c>
      <c r="AI58" s="28" t="str">
        <f aca="true">IF( AND(Équipe!$B59&lt;&gt;0,$AG58&lt;&gt;""),RANK($AH58,$AH$2:INDIRECT("$AH$"&amp;0+COUNTA($P$2:$P$61)))+MAX($AE$2:$AE$61),"")</f>
        <v/>
      </c>
    </row>
    <row r="59" customFormat="false" ht="12.8" hidden="false" customHeight="false" outlineLevel="0" collapsed="false">
      <c r="P59" s="28" t="str">
        <f aca="false">IF(Équipe!$B60&lt;&gt;0,Équipe!$A60,"")</f>
        <v/>
      </c>
      <c r="Q59" s="28" t="str">
        <f aca="false">IF(AND(SUM(_xlfn.IFNA(INDEX('Mène 1'!$F$5:$F$34,MATCH($P59,'Mène 1'!$B$5:$B$34,0),1),0) , _xlfn.IFNA(INDEX('Mène 1'!$G$5:$G$34,MATCH($P59,'Mène 1'!$D$5:$D$34,0),1),0))=13,SUM(_xlfn.IFNA(INDEX('Mène 2'!$F$5:$F$34,MATCH($P59,'Mène 2'!$B$5:$B$34,0),1),0) , _xlfn.IFNA(INDEX('Mène 2'!$G$5:$G$34,MATCH($P59,'Mène 2'!$D$5:$D$34,0),1),0))=13, SUM(_xlfn.IFNA(INDEX('Mène 3'!$F$5:$F$34,MATCH($P59,'Mène 3'!$B$5:$B$34,0),1),0) , _xlfn.IFNA(INDEX('Mène 3'!$G$5:$G$34,MATCH($P59,'Mène 3'!$D$5:$D$34,0),1),0))=13, SUM(_xlfn.IFNA(INDEX('Mène 4'!$F$5:$F$34,MATCH($P59,'Mène 4'!$B$5:$B$34,0),1),0) , _xlfn.IFNA(INDEX('Mène 4'!$G$5:$G$34,MATCH($P59,'Mène 4'!$D$5:$D$34,0),1),0))=13),$P59,"")</f>
        <v/>
      </c>
      <c r="R59" s="28" t="str">
        <f aca="true">IF(AND(Équipe!$B60&lt;&gt;0,'Mène 5'!Q59&lt;&gt;""),RAND(),"")</f>
        <v/>
      </c>
      <c r="S59" s="28" t="str">
        <f aca="true">IF(AND(Équipe!$B60&lt;&gt;0,$Q59&lt;&gt;""),RANK($R59,$R$2:INDIRECT("$R$"&amp;0+COUNTA($P$2:$P$61))),"")</f>
        <v/>
      </c>
      <c r="U59" s="28" t="str">
        <f aca="false">IF(SUM(IF(SUM(_xlfn.IFNA(INDEX('Mène 1'!$F$5:$F$34,MATCH($P59,'Mène 1'!$B$5:$B$34,0),1),0),_xlfn.IFNA(INDEX('Mène 1'!$G$5:$G$34,MATCH($P59,'Mène 1'!$D$5:$D$34,0),1),0))=13,SUM(_xlfn.IFNA(INDEX('Mène 1'!$F$5:$F$34,MATCH($P59,'Mène 1'!$B$5:$B$34,0),1),0),_xlfn.IFNA(INDEX('Mène 1'!$G$5:$G$34,MATCH($P59,'Mène 1'!$D$5:$D$34,0),1),0)),0),IF(SUM(_xlfn.IFNA(INDEX('Mène 2'!$F$5:$F$34,MATCH($P59,'Mène 2'!$B$5:$B$34,0),1),0),_xlfn.IFNA(INDEX('Mène 2'!$G$5:$G$34,MATCH($P59,'Mène 2'!$D$5:$D$34,0),1),0))=13,SUM(_xlfn.IFNA(INDEX('Mène 2'!$F$5:$F$34,MATCH($P59,'Mène 2'!$B$5:$B$34,0),1),0),_xlfn.IFNA(INDEX('Mène 2'!$G$5:$G$34,MATCH($P59,'Mène 2'!$D$5:$D$34,0),1),0)),0),IF(SUM(_xlfn.IFNA(INDEX('Mène 3'!$F$5:$F$34,MATCH($P59,'Mène 3'!$B$5:$B$34,0),1),0),_xlfn.IFNA(INDEX('Mène 3'!$G$5:$G$34,MATCH($P59,'Mène 3'!$D$5:$D$34,0),1),0))=13,SUM(_xlfn.IFNA(INDEX('Mène 3'!$F$5:$F$34,MATCH($P59,'Mène 3'!$B$5:$B$34,0),1),0),_xlfn.IFNA(INDEX('Mène 3'!$G$5:$G$34,MATCH($P59,'Mène 3'!$D$5:$D$34,0),1),0)),0),IF(SUM(_xlfn.IFNA(INDEX('Mène 4'!$F$5:$F$34,MATCH($P59,'Mène 4'!$B$5:$B$34,0),1),0),_xlfn.IFNA(INDEX('Mène 4'!$G$5:$G$34,MATCH($P59,'Mène 4'!$D$5:$D$34,0),1),0))=13,SUM(_xlfn.IFNA(INDEX('Mène 4'!$F$5:$F$34,MATCH($P59,'Mène 4'!$B$5:$B$34,0),1),0),_xlfn.IFNA(INDEX('Mène 4'!$G$5:$G$34,MATCH($P59,'Mène 4'!$D$5:$D$34,0),1),0)),0),) = 39,P59,"")</f>
        <v/>
      </c>
      <c r="V59" s="28" t="str">
        <f aca="true">IF(AND(Équipe!$B60&lt;&gt;0,'Mène 5'!U59&lt;&gt;""),RAND(),"")</f>
        <v/>
      </c>
      <c r="W59" s="28" t="str">
        <f aca="true">IF( AND(Équipe!$B60&lt;&gt;0,$U59&lt;&gt;""),RANK($V59,$V$2:INDIRECT("$V$"&amp;0+COUNTA($P$2:$P$61)))+MAX($S$2:$S$61),"")</f>
        <v/>
      </c>
      <c r="Y59" s="28" t="str">
        <f aca="false">IF(SUM(IF(SUM(_xlfn.IFNA(INDEX('Mène 1'!$F$5:$F$34,MATCH($P59,'Mène 1'!$B$5:$B$34,0),1),0),_xlfn.IFNA(INDEX('Mène 1'!$G$5:$G$34,MATCH($P59,'Mène 1'!$D$5:$D$34,0),1),0))=13,SUM(_xlfn.IFNA(INDEX('Mène 1'!$F$5:$F$34,MATCH($P59,'Mène 1'!$B$5:$B$34,0),1),0),_xlfn.IFNA(INDEX('Mène 1'!$G$5:$G$34,MATCH($P59,'Mène 1'!$D$5:$D$34,0),1),0)),0),IF(SUM(_xlfn.IFNA(INDEX('Mène 2'!$F$5:$F$34,MATCH($P59,'Mène 2'!$B$5:$B$34,0),1),0),_xlfn.IFNA(INDEX('Mène 2'!$G$5:$G$34,MATCH($P59,'Mène 2'!$D$5:$D$34,0),1),0))=13,SUM(_xlfn.IFNA(INDEX('Mène 2'!$F$5:$F$34,MATCH($P59,'Mène 2'!$B$5:$B$34,0),1),0),_xlfn.IFNA(INDEX('Mène 2'!$G$5:$G$34,MATCH($P59,'Mène 2'!$D$5:$D$34,0),1),0)),0),IF(SUM(_xlfn.IFNA(INDEX('Mène 3'!$F$5:$F$34,MATCH($P59,'Mène 3'!$B$5:$B$34,0),1),0),_xlfn.IFNA(INDEX('Mène 3'!$G$5:$G$34,MATCH($P59,'Mène 3'!$D$5:$D$34,0),1),0))=13,SUM(_xlfn.IFNA(INDEX('Mène 3'!$F$5:$F$34,MATCH($P59,'Mène 3'!$B$5:$B$34,0),1),0),_xlfn.IFNA(INDEX('Mène 3'!$G$5:$G$34,MATCH($P59,'Mène 3'!$D$5:$D$34,0),1),0)),0),IF(SUM(_xlfn.IFNA(INDEX('Mène 4'!$F$5:$F$34,MATCH($P59,'Mène 4'!$B$5:$B$34,0),1),0),_xlfn.IFNA(INDEX('Mène 4'!$G$5:$G$34,MATCH($P59,'Mène 4'!$D$5:$D$34,0),1),0))=13,SUM(_xlfn.IFNA(INDEX('Mène 4'!$F$5:$F$34,MATCH($P59,'Mène 4'!$B$5:$B$34,0),1),0),_xlfn.IFNA(INDEX('Mène 4'!$G$5:$G$34,MATCH($P59,'Mène 4'!$D$5:$D$34,0),1),0)),0),) = 26,P59,"")</f>
        <v/>
      </c>
      <c r="Z59" s="28" t="str">
        <f aca="true">IF(AND(Équipe!$B60&lt;&gt;0,'Mène 5'!Y59&lt;&gt;""),RAND(),"")</f>
        <v/>
      </c>
      <c r="AA59" s="28" t="str">
        <f aca="true">IF( AND(Équipe!$B60&lt;&gt;0,$Y59&lt;&gt;""),RANK($Z59,$Z$2:INDIRECT("$Z$"&amp;0+COUNTA($P$2:$P$61)))+MAX($W$2:$W$61),"")</f>
        <v/>
      </c>
      <c r="AC59" s="28" t="str">
        <f aca="false">IF(SUM(IF(SUM(_xlfn.IFNA(INDEX('Mène 1'!$F$5:$F$34,MATCH($P59,'Mène 1'!$B$5:$B$34,0),1),0),_xlfn.IFNA(INDEX('Mène 1'!$G$5:$G$34,MATCH($P59,'Mène 1'!$D$5:$D$34,0),1),0))=13,SUM(_xlfn.IFNA(INDEX('Mène 1'!$F$5:$F$34,MATCH($P59,'Mène 1'!$B$5:$B$34,0),1),0),_xlfn.IFNA(INDEX('Mène 1'!$G$5:$G$34,MATCH($P59,'Mène 1'!$D$5:$D$34,0),1),0)),0),IF(SUM(_xlfn.IFNA(INDEX('Mène 2'!$F$5:$F$34,MATCH($P59,'Mène 2'!$B$5:$B$34,0),1),0),_xlfn.IFNA(INDEX('Mène 2'!$G$5:$G$34,MATCH($P59,'Mène 2'!$D$5:$D$34,0),1),0))=13,SUM(_xlfn.IFNA(INDEX('Mène 2'!$F$5:$F$34,MATCH($P59,'Mène 2'!$B$5:$B$34,0),1),0),_xlfn.IFNA(INDEX('Mène 2'!$G$5:$G$34,MATCH($P59,'Mène 2'!$D$5:$D$34,0),1),0)),0),IF(SUM(_xlfn.IFNA(INDEX('Mène 3'!$F$5:$F$34,MATCH($P59,'Mène 3'!$B$5:$B$34,0),1),0),_xlfn.IFNA(INDEX('Mène 3'!$G$5:$G$34,MATCH($P59,'Mène 3'!$D$5:$D$34,0),1),0))=13,SUM(_xlfn.IFNA(INDEX('Mène 3'!$F$5:$F$43,MATCH($P59,'Mène 3'!$B$5:$B$34,0),1),0),_xlfn.IFNA(INDEX('Mène 3'!$G$5:$G$34,MATCH($P59,'Mène 3'!$D$5:$D$34,0),1),0)),0),IF(SUM(_xlfn.IFNA(INDEX('Mène 4'!$F$5:$F$34,MATCH($P59,'Mène 4'!$B$5:$B$34,0),1),0),_xlfn.IFNA(INDEX('Mène 4'!$G$5:$G$34,MATCH($P59,'Mène 4'!$D$5:$D$34,0),1),0))=13,SUM(_xlfn.IFNA(INDEX('Mène 4'!$F$5:$F$34,MATCH($P59,'Mène 4'!$B$5:$B$34,0),1),0),_xlfn.IFNA(INDEX('Mène 4'!$G$5:$G$34,MATCH($P59,'Mène 4'!$D$5:$D$34,0),1),0)),0),) = 13,P59,"")</f>
        <v/>
      </c>
      <c r="AD59" s="28" t="str">
        <f aca="true">IF(AND(Équipe!$B60&lt;&gt;0,'Mène 5'!AC59&lt;&gt;""),RAND(),"")</f>
        <v/>
      </c>
      <c r="AE59" s="28" t="str">
        <f aca="true">IF( AND(Équipe!$B60&lt;&gt;0,$AC59&lt;&gt;""),RANK($AD59,$AD$2:INDIRECT("$AD$"&amp;0+COUNTA($P$2:$P$61)))+MAX($AA$2:$AA$61),"")</f>
        <v/>
      </c>
      <c r="AG59" s="28" t="str">
        <f aca="false">IF(SUM(IF(SUM(_xlfn.IFNA(INDEX('Mène 1'!$F$5:$F$34,MATCH($P59,'Mène 1'!$B$5:$B$34,0),1),0),_xlfn.IFNA(INDEX('Mène 1'!$G$5:$G$34,MATCH($P59,'Mène 1'!$D$5:$D$34,0),1),0))=13,SUM(_xlfn.IFNA(INDEX('Mène 1'!$F$5:$F$34,MATCH($P59,'Mène 1'!$B$5:$B$34,0),1),0),_xlfn.IFNA(INDEX('Mène 1'!$G$5:$G$34,MATCH($P59,'Mène 1'!$D$5:$D$34,0),1),0)),0),IF(SUM(_xlfn.IFNA(INDEX('Mène 2'!$F$5:$F$34,MATCH($P59,'Mène 2'!$B$5:$B$34,0),1),0),_xlfn.IFNA(INDEX('Mène 2'!$G$5:$G$34,MATCH($P59,'Mène 2'!$D$5:$D$34,0),1),0))=13,SUM(_xlfn.IFNA(INDEX('Mène 2'!$F$5:$F$34,MATCH($P59,'Mène 2'!$B$5:$B$34,0),1),0),_xlfn.IFNA(INDEX('Mène 2'!$G$5:$G$34,MATCH($P59,'Mène 2'!$D$5:$D$34,0),1),0)),0),IF(SUM(_xlfn.IFNA(INDEX('Mène 3'!$F$5:$F$33,MATCH($P59,'Mène 3'!$B$5:$B$34,0),1),0),_xlfn.IFNA(INDEX('Mène 3'!$G$5:$G$34,MATCH($P59,'Mène 3'!$D$5:$D$34,0),1),0))=13,SUM(_xlfn.IFNA(INDEX('Mène 3'!$F$5:$F$34,MATCH($P59,'Mène 3'!$B$5:$B$34,0),1),0),_xlfn.IFNA(INDEX('Mène 3'!$G$5:$G$34,MATCH($P59,'Mène 3'!$D$5:$D$34,0),1),0)),0),IF(SUM(_xlfn.IFNA(INDEX('Mène 4'!$F$5:$F$34,MATCH($P59,'Mène 4'!$B$5:$B$34,0),1),0),_xlfn.IFNA(INDEX('Mène 4'!$G$5:$G$34,MATCH($P59,'Mène 4'!$D$5:$D$34,0),1),0))=13,SUM(_xlfn.IFNA(INDEX('Mène 4'!$F$5:$F$34,MATCH($P59,'Mène 4'!$B$5:$B$34,0),1),0),_xlfn.IFNA(INDEX('Mène 4'!$G$5:$G$34,MATCH($P59,'Mène 4'!$D$5:$D$34,0),1),0)),0),) = 0,P59,"")</f>
        <v/>
      </c>
      <c r="AH59" s="28" t="str">
        <f aca="true">IF(AND(Équipe!$B60&lt;&gt;0,'Mène 5'!AG59&lt;&gt;""),RAND(),"")</f>
        <v/>
      </c>
      <c r="AI59" s="28" t="str">
        <f aca="true">IF( AND(Équipe!$B60&lt;&gt;0,$AG59&lt;&gt;""),RANK($AH59,$AH$2:INDIRECT("$AH$"&amp;0+COUNTA($P$2:$P$61)))+MAX($AE$2:$AE$61),"")</f>
        <v/>
      </c>
    </row>
    <row r="60" customFormat="false" ht="12.8" hidden="false" customHeight="false" outlineLevel="0" collapsed="false">
      <c r="P60" s="28" t="str">
        <f aca="false">IF(Équipe!$B61&lt;&gt;0,Équipe!$A61,"")</f>
        <v/>
      </c>
      <c r="Q60" s="28" t="str">
        <f aca="false">IF(AND(SUM(_xlfn.IFNA(INDEX('Mène 1'!$F$5:$F$34,MATCH($P60,'Mène 1'!$B$5:$B$34,0),1),0) , _xlfn.IFNA(INDEX('Mène 1'!$G$5:$G$34,MATCH($P60,'Mène 1'!$D$5:$D$34,0),1),0))=13,SUM(_xlfn.IFNA(INDEX('Mène 2'!$F$5:$F$34,MATCH($P60,'Mène 2'!$B$5:$B$34,0),1),0) , _xlfn.IFNA(INDEX('Mène 2'!$G$5:$G$34,MATCH($P60,'Mène 2'!$D$5:$D$34,0),1),0))=13, SUM(_xlfn.IFNA(INDEX('Mène 3'!$F$5:$F$34,MATCH($P60,'Mène 3'!$B$5:$B$34,0),1),0) , _xlfn.IFNA(INDEX('Mène 3'!$G$5:$G$34,MATCH($P60,'Mène 3'!$D$5:$D$34,0),1),0))=13, SUM(_xlfn.IFNA(INDEX('Mène 4'!$F$5:$F$34,MATCH($P60,'Mène 4'!$B$5:$B$34,0),1),0) , _xlfn.IFNA(INDEX('Mène 4'!$G$5:$G$34,MATCH($P60,'Mène 4'!$D$5:$D$34,0),1),0))=13),$P60,"")</f>
        <v/>
      </c>
      <c r="R60" s="28" t="str">
        <f aca="true">IF(AND(Équipe!$B61&lt;&gt;0,'Mène 5'!Q60&lt;&gt;""),RAND(),"")</f>
        <v/>
      </c>
      <c r="S60" s="28" t="str">
        <f aca="true">IF(AND(Équipe!$B61&lt;&gt;0,$Q60&lt;&gt;""),RANK($R60,$R$2:INDIRECT("$R$"&amp;0+COUNTA($P$2:$P$61))),"")</f>
        <v/>
      </c>
      <c r="U60" s="28" t="str">
        <f aca="false">IF(SUM(IF(SUM(_xlfn.IFNA(INDEX('Mène 1'!$F$5:$F$34,MATCH($P60,'Mène 1'!$B$5:$B$34,0),1),0),_xlfn.IFNA(INDEX('Mène 1'!$G$5:$G$34,MATCH($P60,'Mène 1'!$D$5:$D$34,0),1),0))=13,SUM(_xlfn.IFNA(INDEX('Mène 1'!$F$5:$F$34,MATCH($P60,'Mène 1'!$B$5:$B$34,0),1),0),_xlfn.IFNA(INDEX('Mène 1'!$G$5:$G$34,MATCH($P60,'Mène 1'!$D$5:$D$34,0),1),0)),0),IF(SUM(_xlfn.IFNA(INDEX('Mène 2'!$F$5:$F$34,MATCH($P60,'Mène 2'!$B$5:$B$34,0),1),0),_xlfn.IFNA(INDEX('Mène 2'!$G$5:$G$34,MATCH($P60,'Mène 2'!$D$5:$D$34,0),1),0))=13,SUM(_xlfn.IFNA(INDEX('Mène 2'!$F$5:$F$34,MATCH($P60,'Mène 2'!$B$5:$B$34,0),1),0),_xlfn.IFNA(INDEX('Mène 2'!$G$5:$G$34,MATCH($P60,'Mène 2'!$D$5:$D$34,0),1),0)),0),IF(SUM(_xlfn.IFNA(INDEX('Mène 3'!$F$5:$F$34,MATCH($P60,'Mène 3'!$B$5:$B$34,0),1),0),_xlfn.IFNA(INDEX('Mène 3'!$G$5:$G$34,MATCH($P60,'Mène 3'!$D$5:$D$34,0),1),0))=13,SUM(_xlfn.IFNA(INDEX('Mène 3'!$F$5:$F$34,MATCH($P60,'Mène 3'!$B$5:$B$34,0),1),0),_xlfn.IFNA(INDEX('Mène 3'!$G$5:$G$34,MATCH($P60,'Mène 3'!$D$5:$D$34,0),1),0)),0),IF(SUM(_xlfn.IFNA(INDEX('Mène 4'!$F$5:$F$34,MATCH($P60,'Mène 4'!$B$5:$B$34,0),1),0),_xlfn.IFNA(INDEX('Mène 4'!$G$5:$G$34,MATCH($P60,'Mène 4'!$D$5:$D$34,0),1),0))=13,SUM(_xlfn.IFNA(INDEX('Mène 4'!$F$5:$F$34,MATCH($P60,'Mène 4'!$B$5:$B$34,0),1),0),_xlfn.IFNA(INDEX('Mène 4'!$G$5:$G$34,MATCH($P60,'Mène 4'!$D$5:$D$34,0),1),0)),0),) = 39,P60,"")</f>
        <v/>
      </c>
      <c r="V60" s="28" t="str">
        <f aca="true">IF(AND(Équipe!$B61&lt;&gt;0,'Mène 5'!U60&lt;&gt;""),RAND(),"")</f>
        <v/>
      </c>
      <c r="W60" s="28" t="str">
        <f aca="true">IF( AND(Équipe!$B61&lt;&gt;0,$U60&lt;&gt;""),RANK($V60,$V$2:INDIRECT("$V$"&amp;0+COUNTA($P$2:$P$61)))+MAX($S$2:$S$61),"")</f>
        <v/>
      </c>
      <c r="Y60" s="28" t="str">
        <f aca="false">IF(SUM(IF(SUM(_xlfn.IFNA(INDEX('Mène 1'!$F$5:$F$34,MATCH($P60,'Mène 1'!$B$5:$B$34,0),1),0),_xlfn.IFNA(INDEX('Mène 1'!$G$5:$G$34,MATCH($P60,'Mène 1'!$D$5:$D$34,0),1),0))=13,SUM(_xlfn.IFNA(INDEX('Mène 1'!$F$5:$F$34,MATCH($P60,'Mène 1'!$B$5:$B$34,0),1),0),_xlfn.IFNA(INDEX('Mène 1'!$G$5:$G$34,MATCH($P60,'Mène 1'!$D$5:$D$34,0),1),0)),0),IF(SUM(_xlfn.IFNA(INDEX('Mène 2'!$F$5:$F$34,MATCH($P60,'Mène 2'!$B$5:$B$34,0),1),0),_xlfn.IFNA(INDEX('Mène 2'!$G$5:$G$34,MATCH($P60,'Mène 2'!$D$5:$D$34,0),1),0))=13,SUM(_xlfn.IFNA(INDEX('Mène 2'!$F$5:$F$34,MATCH($P60,'Mène 2'!$B$5:$B$34,0),1),0),_xlfn.IFNA(INDEX('Mène 2'!$G$5:$G$34,MATCH($P60,'Mène 2'!$D$5:$D$34,0),1),0)),0),IF(SUM(_xlfn.IFNA(INDEX('Mène 3'!$F$5:$F$34,MATCH($P60,'Mène 3'!$B$5:$B$34,0),1),0),_xlfn.IFNA(INDEX('Mène 3'!$G$5:$G$34,MATCH($P60,'Mène 3'!$D$5:$D$34,0),1),0))=13,SUM(_xlfn.IFNA(INDEX('Mène 3'!$F$5:$F$34,MATCH($P60,'Mène 3'!$B$5:$B$34,0),1),0),_xlfn.IFNA(INDEX('Mène 3'!$G$5:$G$34,MATCH($P60,'Mène 3'!$D$5:$D$34,0),1),0)),0),IF(SUM(_xlfn.IFNA(INDEX('Mène 4'!$F$5:$F$34,MATCH($P60,'Mène 4'!$B$5:$B$34,0),1),0),_xlfn.IFNA(INDEX('Mène 4'!$G$5:$G$34,MATCH($P60,'Mène 4'!$D$5:$D$34,0),1),0))=13,SUM(_xlfn.IFNA(INDEX('Mène 4'!$F$5:$F$34,MATCH($P60,'Mène 4'!$B$5:$B$34,0),1),0),_xlfn.IFNA(INDEX('Mène 4'!$G$5:$G$34,MATCH($P60,'Mène 4'!$D$5:$D$34,0),1),0)),0),) = 26,P60,"")</f>
        <v/>
      </c>
      <c r="Z60" s="28" t="str">
        <f aca="true">IF(AND(Équipe!$B61&lt;&gt;0,'Mène 5'!Y60&lt;&gt;""),RAND(),"")</f>
        <v/>
      </c>
      <c r="AA60" s="28" t="str">
        <f aca="true">IF( AND(Équipe!$B61&lt;&gt;0,$Y60&lt;&gt;""),RANK($Z60,$Z$2:INDIRECT("$Z$"&amp;0+COUNTA($P$2:$P$61)))+MAX($W$2:$W$61),"")</f>
        <v/>
      </c>
      <c r="AC60" s="28" t="str">
        <f aca="false">IF(SUM(IF(SUM(_xlfn.IFNA(INDEX('Mène 1'!$F$5:$F$34,MATCH($P60,'Mène 1'!$B$5:$B$34,0),1),0),_xlfn.IFNA(INDEX('Mène 1'!$G$5:$G$34,MATCH($P60,'Mène 1'!$D$5:$D$34,0),1),0))=13,SUM(_xlfn.IFNA(INDEX('Mène 1'!$F$5:$F$34,MATCH($P60,'Mène 1'!$B$5:$B$34,0),1),0),_xlfn.IFNA(INDEX('Mène 1'!$G$5:$G$34,MATCH($P60,'Mène 1'!$D$5:$D$34,0),1),0)),0),IF(SUM(_xlfn.IFNA(INDEX('Mène 2'!$F$5:$F$34,MATCH($P60,'Mène 2'!$B$5:$B$34,0),1),0),_xlfn.IFNA(INDEX('Mène 2'!$G$5:$G$34,MATCH($P60,'Mène 2'!$D$5:$D$34,0),1),0))=13,SUM(_xlfn.IFNA(INDEX('Mène 2'!$F$5:$F$34,MATCH($P60,'Mène 2'!$B$5:$B$34,0),1),0),_xlfn.IFNA(INDEX('Mène 2'!$G$5:$G$34,MATCH($P60,'Mène 2'!$D$5:$D$34,0),1),0)),0),IF(SUM(_xlfn.IFNA(INDEX('Mène 3'!$F$5:$F$34,MATCH($P60,'Mène 3'!$B$5:$B$34,0),1),0),_xlfn.IFNA(INDEX('Mène 3'!$G$5:$G$34,MATCH($P60,'Mène 3'!$D$5:$D$34,0),1),0))=13,SUM(_xlfn.IFNA(INDEX('Mène 3'!$F$5:$F$43,MATCH($P60,'Mène 3'!$B$5:$B$34,0),1),0),_xlfn.IFNA(INDEX('Mène 3'!$G$5:$G$34,MATCH($P60,'Mène 3'!$D$5:$D$34,0),1),0)),0),IF(SUM(_xlfn.IFNA(INDEX('Mène 4'!$F$5:$F$34,MATCH($P60,'Mène 4'!$B$5:$B$34,0),1),0),_xlfn.IFNA(INDEX('Mène 4'!$G$5:$G$34,MATCH($P60,'Mène 4'!$D$5:$D$34,0),1),0))=13,SUM(_xlfn.IFNA(INDEX('Mène 4'!$F$5:$F$34,MATCH($P60,'Mène 4'!$B$5:$B$34,0),1),0),_xlfn.IFNA(INDEX('Mène 4'!$G$5:$G$34,MATCH($P60,'Mène 4'!$D$5:$D$34,0),1),0)),0),) = 13,P60,"")</f>
        <v/>
      </c>
      <c r="AD60" s="28" t="str">
        <f aca="true">IF(AND(Équipe!$B61&lt;&gt;0,'Mène 5'!AC60&lt;&gt;""),RAND(),"")</f>
        <v/>
      </c>
      <c r="AE60" s="28" t="str">
        <f aca="true">IF( AND(Équipe!$B61&lt;&gt;0,$AC60&lt;&gt;""),RANK($AD60,$AD$2:INDIRECT("$AD$"&amp;0+COUNTA($P$2:$P$61)))+MAX($AA$2:$AA$61),"")</f>
        <v/>
      </c>
      <c r="AG60" s="28" t="str">
        <f aca="false">IF(SUM(IF(SUM(_xlfn.IFNA(INDEX('Mène 1'!$F$5:$F$34,MATCH($P60,'Mène 1'!$B$5:$B$34,0),1),0),_xlfn.IFNA(INDEX('Mène 1'!$G$5:$G$34,MATCH($P60,'Mène 1'!$D$5:$D$34,0),1),0))=13,SUM(_xlfn.IFNA(INDEX('Mène 1'!$F$5:$F$34,MATCH($P60,'Mène 1'!$B$5:$B$34,0),1),0),_xlfn.IFNA(INDEX('Mène 1'!$G$5:$G$34,MATCH($P60,'Mène 1'!$D$5:$D$34,0),1),0)),0),IF(SUM(_xlfn.IFNA(INDEX('Mène 2'!$F$5:$F$34,MATCH($P60,'Mène 2'!$B$5:$B$34,0),1),0),_xlfn.IFNA(INDEX('Mène 2'!$G$5:$G$34,MATCH($P60,'Mène 2'!$D$5:$D$34,0),1),0))=13,SUM(_xlfn.IFNA(INDEX('Mène 2'!$F$5:$F$34,MATCH($P60,'Mène 2'!$B$5:$B$34,0),1),0),_xlfn.IFNA(INDEX('Mène 2'!$G$5:$G$34,MATCH($P60,'Mène 2'!$D$5:$D$34,0),1),0)),0),IF(SUM(_xlfn.IFNA(INDEX('Mène 3'!$F$5:$F$33,MATCH($P60,'Mène 3'!$B$5:$B$34,0),1),0),_xlfn.IFNA(INDEX('Mène 3'!$G$5:$G$34,MATCH($P60,'Mène 3'!$D$5:$D$34,0),1),0))=13,SUM(_xlfn.IFNA(INDEX('Mène 3'!$F$5:$F$34,MATCH($P60,'Mène 3'!$B$5:$B$34,0),1),0),_xlfn.IFNA(INDEX('Mène 3'!$G$5:$G$34,MATCH($P60,'Mène 3'!$D$5:$D$34,0),1),0)),0),IF(SUM(_xlfn.IFNA(INDEX('Mène 4'!$F$5:$F$34,MATCH($P60,'Mène 4'!$B$5:$B$34,0),1),0),_xlfn.IFNA(INDEX('Mène 4'!$G$5:$G$34,MATCH($P60,'Mène 4'!$D$5:$D$34,0),1),0))=13,SUM(_xlfn.IFNA(INDEX('Mène 4'!$F$5:$F$34,MATCH($P60,'Mène 4'!$B$5:$B$34,0),1),0),_xlfn.IFNA(INDEX('Mène 4'!$G$5:$G$34,MATCH($P60,'Mène 4'!$D$5:$D$34,0),1),0)),0),) = 0,P60,"")</f>
        <v/>
      </c>
      <c r="AH60" s="28" t="str">
        <f aca="true">IF(AND(Équipe!$B61&lt;&gt;0,'Mène 5'!AG60&lt;&gt;""),RAND(),"")</f>
        <v/>
      </c>
      <c r="AI60" s="28" t="str">
        <f aca="true">IF( AND(Équipe!$B61&lt;&gt;0,$AG60&lt;&gt;""),RANK($AH60,$AH$2:INDIRECT("$AH$"&amp;0+COUNTA($P$2:$P$61)))+MAX($AE$2:$AE$61),"")</f>
        <v/>
      </c>
    </row>
    <row r="61" customFormat="false" ht="12.8" hidden="false" customHeight="false" outlineLevel="0" collapsed="false">
      <c r="P61" s="28" t="str">
        <f aca="false">IF(Équipe!$B62&lt;&gt;0,Équipe!$A62,"")</f>
        <v/>
      </c>
      <c r="Q61" s="28" t="str">
        <f aca="false">IF(AND(SUM(_xlfn.IFNA(INDEX('Mène 1'!$F$5:$F$34,MATCH($P61,'Mène 1'!$B$5:$B$34,0),1),0) , _xlfn.IFNA(INDEX('Mène 1'!$G$5:$G$34,MATCH($P61,'Mène 1'!$D$5:$D$34,0),1),0))=13,SUM(_xlfn.IFNA(INDEX('Mène 2'!$F$5:$F$34,MATCH($P61,'Mène 2'!$B$5:$B$34,0),1),0) , _xlfn.IFNA(INDEX('Mène 2'!$G$5:$G$34,MATCH($P61,'Mène 2'!$D$5:$D$34,0),1),0))=13, SUM(_xlfn.IFNA(INDEX('Mène 3'!$F$5:$F$34,MATCH($P61,'Mène 3'!$B$5:$B$34,0),1),0) , _xlfn.IFNA(INDEX('Mène 3'!$G$5:$G$34,MATCH($P61,'Mène 3'!$D$5:$D$34,0),1),0))=13, SUM(_xlfn.IFNA(INDEX('Mène 4'!$F$5:$F$34,MATCH($P61,'Mène 4'!$B$5:$B$34,0),1),0) , _xlfn.IFNA(INDEX('Mène 4'!$G$5:$G$34,MATCH($P61,'Mène 4'!$D$5:$D$34,0),1),0))=13),$P61,"")</f>
        <v/>
      </c>
      <c r="R61" s="28" t="str">
        <f aca="true">IF(AND(Équipe!$B62&lt;&gt;0,'Mène 5'!Q61&lt;&gt;""),RAND(),"")</f>
        <v/>
      </c>
      <c r="S61" s="28" t="str">
        <f aca="true">IF(AND(Équipe!$B62&lt;&gt;0,$Q61&lt;&gt;""),RANK($R61,$R$2:INDIRECT("$R$"&amp;0+COUNTA($P$2:$P$61))),"")</f>
        <v/>
      </c>
      <c r="U61" s="28" t="str">
        <f aca="false">IF(SUM(IF(SUM(_xlfn.IFNA(INDEX('Mène 1'!$F$5:$F$34,MATCH($P61,'Mène 1'!$B$5:$B$34,0),1),0),_xlfn.IFNA(INDEX('Mène 1'!$G$5:$G$34,MATCH($P61,'Mène 1'!$D$5:$D$34,0),1),0))=13,SUM(_xlfn.IFNA(INDEX('Mène 1'!$F$5:$F$34,MATCH($P61,'Mène 1'!$B$5:$B$34,0),1),0),_xlfn.IFNA(INDEX('Mène 1'!$G$5:$G$34,MATCH($P61,'Mène 1'!$D$5:$D$34,0),1),0)),0),IF(SUM(_xlfn.IFNA(INDEX('Mène 2'!$F$5:$F$34,MATCH($P61,'Mène 2'!$B$5:$B$34,0),1),0),_xlfn.IFNA(INDEX('Mène 2'!$G$5:$G$34,MATCH($P61,'Mène 2'!$D$5:$D$34,0),1),0))=13,SUM(_xlfn.IFNA(INDEX('Mène 2'!$F$5:$F$34,MATCH($P61,'Mène 2'!$B$5:$B$34,0),1),0),_xlfn.IFNA(INDEX('Mène 2'!$G$5:$G$34,MATCH($P61,'Mène 2'!$D$5:$D$34,0),1),0)),0),IF(SUM(_xlfn.IFNA(INDEX('Mène 3'!$F$5:$F$34,MATCH($P61,'Mène 3'!$B$5:$B$34,0),1),0),_xlfn.IFNA(INDEX('Mène 3'!$G$5:$G$34,MATCH($P61,'Mène 3'!$D$5:$D$34,0),1),0))=13,SUM(_xlfn.IFNA(INDEX('Mène 3'!$F$5:$F$34,MATCH($P61,'Mène 3'!$B$5:$B$34,0),1),0),_xlfn.IFNA(INDEX('Mène 3'!$G$5:$G$34,MATCH($P61,'Mène 3'!$D$5:$D$34,0),1),0)),0),IF(SUM(_xlfn.IFNA(INDEX('Mène 4'!$F$5:$F$34,MATCH($P61,'Mène 4'!$B$5:$B$34,0),1),0),_xlfn.IFNA(INDEX('Mène 4'!$G$5:$G$34,MATCH($P61,'Mène 4'!$D$5:$D$34,0),1),0))=13,SUM(_xlfn.IFNA(INDEX('Mène 4'!$F$5:$F$34,MATCH($P61,'Mène 4'!$B$5:$B$34,0),1),0),_xlfn.IFNA(INDEX('Mène 4'!$G$5:$G$34,MATCH($P61,'Mène 4'!$D$5:$D$34,0),1),0)),0),) = 39,P61,"")</f>
        <v/>
      </c>
      <c r="V61" s="28" t="str">
        <f aca="true">IF(AND(Équipe!$B62&lt;&gt;0,'Mène 5'!U61&lt;&gt;""),RAND(),"")</f>
        <v/>
      </c>
      <c r="W61" s="28" t="str">
        <f aca="true">IF( AND(Équipe!$B62&lt;&gt;0,$U61&lt;&gt;""),RANK($V61,$V$2:INDIRECT("$V$"&amp;0+COUNTA($P$2:$P$61)))+MAX($S$2:$S$61),"")</f>
        <v/>
      </c>
      <c r="Y61" s="28" t="str">
        <f aca="false">IF(SUM(IF(SUM(_xlfn.IFNA(INDEX('Mène 1'!$F$5:$F$34,MATCH($P61,'Mène 1'!$B$5:$B$34,0),1),0),_xlfn.IFNA(INDEX('Mène 1'!$G$5:$G$34,MATCH($P61,'Mène 1'!$D$5:$D$34,0),1),0))=13,SUM(_xlfn.IFNA(INDEX('Mène 1'!$F$5:$F$34,MATCH($P61,'Mène 1'!$B$5:$B$34,0),1),0),_xlfn.IFNA(INDEX('Mène 1'!$G$5:$G$34,MATCH($P61,'Mène 1'!$D$5:$D$34,0),1),0)),0),IF(SUM(_xlfn.IFNA(INDEX('Mène 2'!$F$5:$F$34,MATCH($P61,'Mène 2'!$B$5:$B$34,0),1),0),_xlfn.IFNA(INDEX('Mène 2'!$G$5:$G$34,MATCH($P61,'Mène 2'!$D$5:$D$34,0),1),0))=13,SUM(_xlfn.IFNA(INDEX('Mène 2'!$F$5:$F$34,MATCH($P61,'Mène 2'!$B$5:$B$34,0),1),0),_xlfn.IFNA(INDEX('Mène 2'!$G$5:$G$34,MATCH($P61,'Mène 2'!$D$5:$D$34,0),1),0)),0),IF(SUM(_xlfn.IFNA(INDEX('Mène 3'!$F$5:$F$34,MATCH($P61,'Mène 3'!$B$5:$B$34,0),1),0),_xlfn.IFNA(INDEX('Mène 3'!$G$5:$G$34,MATCH($P61,'Mène 3'!$D$5:$D$34,0),1),0))=13,SUM(_xlfn.IFNA(INDEX('Mène 3'!$F$5:$F$34,MATCH($P61,'Mène 3'!$B$5:$B$34,0),1),0),_xlfn.IFNA(INDEX('Mène 3'!$G$5:$G$34,MATCH($P61,'Mène 3'!$D$5:$D$34,0),1),0)),0),IF(SUM(_xlfn.IFNA(INDEX('Mène 4'!$F$5:$F$34,MATCH($P61,'Mène 4'!$B$5:$B$34,0),1),0),_xlfn.IFNA(INDEX('Mène 4'!$G$5:$G$34,MATCH($P61,'Mène 4'!$D$5:$D$34,0),1),0))=13,SUM(_xlfn.IFNA(INDEX('Mène 4'!$F$5:$F$34,MATCH($P61,'Mène 4'!$B$5:$B$34,0),1),0),_xlfn.IFNA(INDEX('Mène 4'!$G$5:$G$34,MATCH($P61,'Mène 4'!$D$5:$D$34,0),1),0)),0),) = 26,P61,"")</f>
        <v/>
      </c>
      <c r="Z61" s="28" t="str">
        <f aca="true">IF(AND(Équipe!$B62&lt;&gt;0,'Mène 5'!Y61&lt;&gt;""),RAND(),"")</f>
        <v/>
      </c>
      <c r="AA61" s="28" t="str">
        <f aca="true">IF( AND(Équipe!$B62&lt;&gt;0,$Y61&lt;&gt;""),RANK($Z61,$Z$2:INDIRECT("$Z$"&amp;0+COUNTA($P$2:$P$61)))+MAX($W$2:$W$61),"")</f>
        <v/>
      </c>
      <c r="AC61" s="28" t="str">
        <f aca="false">IF(SUM(IF(SUM(_xlfn.IFNA(INDEX('Mène 1'!$F$5:$F$34,MATCH($P61,'Mène 1'!$B$5:$B$34,0),1),0),_xlfn.IFNA(INDEX('Mène 1'!$G$5:$G$34,MATCH($P61,'Mène 1'!$D$5:$D$34,0),1),0))=13,SUM(_xlfn.IFNA(INDEX('Mène 1'!$F$5:$F$34,MATCH($P61,'Mène 1'!$B$5:$B$34,0),1),0),_xlfn.IFNA(INDEX('Mène 1'!$G$5:$G$34,MATCH($P61,'Mène 1'!$D$5:$D$34,0),1),0)),0),IF(SUM(_xlfn.IFNA(INDEX('Mène 2'!$F$5:$F$34,MATCH($P61,'Mène 2'!$B$5:$B$34,0),1),0),_xlfn.IFNA(INDEX('Mène 2'!$G$5:$G$34,MATCH($P61,'Mène 2'!$D$5:$D$34,0),1),0))=13,SUM(_xlfn.IFNA(INDEX('Mène 2'!$F$5:$F$34,MATCH($P61,'Mène 2'!$B$5:$B$34,0),1),0),_xlfn.IFNA(INDEX('Mène 2'!$G$5:$G$34,MATCH($P61,'Mène 2'!$D$5:$D$34,0),1),0)),0),IF(SUM(_xlfn.IFNA(INDEX('Mène 3'!$F$5:$F$34,MATCH($P61,'Mène 3'!$B$5:$B$34,0),1),0),_xlfn.IFNA(INDEX('Mène 3'!$G$5:$G$34,MATCH($P61,'Mène 3'!$D$5:$D$34,0),1),0))=13,SUM(_xlfn.IFNA(INDEX('Mène 3'!$F$5:$F$43,MATCH($P61,'Mène 3'!$B$5:$B$34,0),1),0),_xlfn.IFNA(INDEX('Mène 3'!$G$5:$G$34,MATCH($P61,'Mène 3'!$D$5:$D$34,0),1),0)),0),IF(SUM(_xlfn.IFNA(INDEX('Mène 4'!$F$5:$F$34,MATCH($P61,'Mène 4'!$B$5:$B$34,0),1),0),_xlfn.IFNA(INDEX('Mène 4'!$G$5:$G$34,MATCH($P61,'Mène 4'!$D$5:$D$34,0),1),0))=13,SUM(_xlfn.IFNA(INDEX('Mène 4'!$F$5:$F$34,MATCH($P61,'Mène 4'!$B$5:$B$34,0),1),0),_xlfn.IFNA(INDEX('Mène 4'!$G$5:$G$34,MATCH($P61,'Mène 4'!$D$5:$D$34,0),1),0)),0),) = 13,P61,"")</f>
        <v/>
      </c>
      <c r="AD61" s="28" t="str">
        <f aca="true">IF(AND(Équipe!$B62&lt;&gt;0,'Mène 5'!AC61&lt;&gt;""),RAND(),"")</f>
        <v/>
      </c>
      <c r="AE61" s="28" t="str">
        <f aca="true">IF( AND(Équipe!$B62&lt;&gt;0,$AC61&lt;&gt;""),RANK($AD61,$AD$2:INDIRECT("$AD$"&amp;0+COUNTA($P$2:$P$61)))+MAX($AA$2:$AA$61),"")</f>
        <v/>
      </c>
      <c r="AG61" s="28" t="str">
        <f aca="false">IF(SUM(IF(SUM(_xlfn.IFNA(INDEX('Mène 1'!$F$5:$F$34,MATCH($P61,'Mène 1'!$B$5:$B$34,0),1),0),_xlfn.IFNA(INDEX('Mène 1'!$G$5:$G$34,MATCH($P61,'Mène 1'!$D$5:$D$34,0),1),0))=13,SUM(_xlfn.IFNA(INDEX('Mène 1'!$F$5:$F$34,MATCH($P61,'Mène 1'!$B$5:$B$34,0),1),0),_xlfn.IFNA(INDEX('Mène 1'!$G$5:$G$34,MATCH($P61,'Mène 1'!$D$5:$D$34,0),1),0)),0),IF(SUM(_xlfn.IFNA(INDEX('Mène 2'!$F$5:$F$34,MATCH($P61,'Mène 2'!$B$5:$B$34,0),1),0),_xlfn.IFNA(INDEX('Mène 2'!$G$5:$G$34,MATCH($P61,'Mène 2'!$D$5:$D$34,0),1),0))=13,SUM(_xlfn.IFNA(INDEX('Mène 2'!$F$5:$F$34,MATCH($P61,'Mène 2'!$B$5:$B$34,0),1),0),_xlfn.IFNA(INDEX('Mène 2'!$G$5:$G$34,MATCH($P61,'Mène 2'!$D$5:$D$34,0),1),0)),0),IF(SUM(_xlfn.IFNA(INDEX('Mène 3'!$F$5:$F$33,MATCH($P61,'Mène 3'!$B$5:$B$34,0),1),0),_xlfn.IFNA(INDEX('Mène 3'!$G$5:$G$34,MATCH($P61,'Mène 3'!$D$5:$D$34,0),1),0))=13,SUM(_xlfn.IFNA(INDEX('Mène 3'!$F$5:$F$34,MATCH($P61,'Mène 3'!$B$5:$B$34,0),1),0),_xlfn.IFNA(INDEX('Mène 3'!$G$5:$G$34,MATCH($P61,'Mène 3'!$D$5:$D$34,0),1),0)),0),IF(SUM(_xlfn.IFNA(INDEX('Mène 4'!$F$5:$F$34,MATCH($P61,'Mène 4'!$B$5:$B$34,0),1),0),_xlfn.IFNA(INDEX('Mène 4'!$G$5:$G$34,MATCH($P61,'Mène 4'!$D$5:$D$34,0),1),0))=13,SUM(_xlfn.IFNA(INDEX('Mène 4'!$F$5:$F$34,MATCH($P61,'Mène 4'!$B$5:$B$34,0),1),0),_xlfn.IFNA(INDEX('Mène 4'!$G$5:$G$34,MATCH($P61,'Mène 4'!$D$5:$D$34,0),1),0)),0),) = 0,P61,"")</f>
        <v/>
      </c>
      <c r="AH61" s="28" t="str">
        <f aca="true">IF(AND(Équipe!$B62&lt;&gt;0,'Mène 5'!AG61&lt;&gt;""),RAND(),"")</f>
        <v/>
      </c>
      <c r="AI61" s="28" t="str">
        <f aca="true">IF( AND(Équipe!$B62&lt;&gt;0,$AG61&lt;&gt;""),RANK($AH61,$AH$2:INDIRECT("$AH$"&amp;0+COUNTA($P$2:$P$61)))+MAX($AE$2:$AE$61),"")</f>
        <v/>
      </c>
    </row>
  </sheetData>
  <mergeCells count="6">
    <mergeCell ref="A1:G2"/>
    <mergeCell ref="I1:N1"/>
    <mergeCell ref="A3:A4"/>
    <mergeCell ref="B3:C4"/>
    <mergeCell ref="D3:E4"/>
    <mergeCell ref="F3:G3"/>
  </mergeCells>
  <conditionalFormatting sqref="B5:E60">
    <cfRule type="expression" priority="2" aboveAverage="0" equalAverage="0" bottom="0" percent="0" rank="0" text="" dxfId="7">
      <formula>AND('Mène 5'!$B5=SUM(_xlfn.IFNA(INDEX('Mène 1'!$D$5:$D$33,MATCH('Mène 5'!$D5,'Mène 1'!$B$5:$B$33,0),1),0),_xlfn.IFNA(INDEX('Mène 1'!$B$5:$B$33,MATCH('Mène 5'!$D5,'Mène 1'!$D$5:$D$33,0),1),0)),'Mène 5'!$D5=SUM(_xlfn.IFNA(INDEX('Mène 1'!$D$5:$D$33,MATCH('Mène 5'!$B5,'Mène 1'!$B$5:$B$33,0),1),0),_xlfn.IFNA(INDEX('Mène 1'!$B$5:$B$33,MATCH('Mène 5'!$B5,'Mène 1'!$D$5:$D$33,0),1),0)),'Mène 5'!$B5&lt;&gt;"")</formula>
    </cfRule>
    <cfRule type="expression" priority="3" aboveAverage="0" equalAverage="0" bottom="0" percent="0" rank="0" text="" dxfId="7">
      <formula>AND('Mène 5'!$B5=SUM(_xlfn.IFNA(INDEX('Mène 2'!$D$5:$D$33,MATCH('Mène 5'!$D5,'Mène 2'!$B$5:$B$33,0),1),0),_xlfn.IFNA(INDEX('Mène 2'!$B$5:$B$33,MATCH('Mène 5'!$D5,'Mène 2'!$D$5:$D$33,0),1),0)),'Mène 5'!$D5=SUM(_xlfn.IFNA(INDEX('Mène 2'!$D$5:$D$33,MATCH('Mène 5'!$B5,'Mène 2'!$B$5:$B$33,0),1),0),_xlfn.IFNA(INDEX('Mène 2'!$B$5:$B$33,MATCH('Mène 5'!$B5,'Mène 2'!$D$5:$D$33,0),1),0)),'Mène 5'!$B5&lt;&gt;"")</formula>
    </cfRule>
    <cfRule type="expression" priority="4" aboveAverage="0" equalAverage="0" bottom="0" percent="0" rank="0" text="" dxfId="7">
      <formula>AND('Mène 5'!$B5=SUM(_xlfn.IFNA(INDEX('Mène 3'!$D$5:$D$33,MATCH('Mène 5'!$D5,'Mène 3'!$B$5:$B$33,0),1),0),_xlfn.IFNA(INDEX('Mène 3'!$B$5:$B$33,MATCH('Mène 5'!$D5,'Mène 3'!$D$5:$D$33,0),1),0)),'Mène 5'!$D5=SUM(_xlfn.IFNA(INDEX('Mène 3'!$D$5:$D$33,MATCH('Mène 5'!$B5,'Mène 3'!$B$5:$B$33,0),1),0),_xlfn.IFNA(INDEX('Mène 3'!$B$5:$B$33,MATCH('Mène 5'!$B5,'Mène 3'!$D$5:$D$33,0),1),0)),'Mène 5'!$B5&lt;&gt;"")</formula>
    </cfRule>
    <cfRule type="expression" priority="5" aboveAverage="0" equalAverage="0" bottom="0" percent="0" rank="0" text="" dxfId="7">
      <formula>AND('Mène 5'!$B5=SUM(_xlfn.IFNA(INDEX('Mène 4'!$D$5:$D$33,MATCH('Mène 5'!$D5,'Mène 4'!$B$5:$B$33,0),1),0),_xlfn.IFNA(INDEX('Mène 4'!$B$5:$B$33,MATCH('Mène 5'!$D5,'Mène 4'!$D$5:$D$33,0),1),0)),'Mène 5'!$D5=SUM(_xlfn.IFNA(INDEX('Mène 4'!$D$5:$D$33,MATCH('Mène 5'!$B5,'Mène 4'!$B$5:$B$33,0),1),0),_xlfn.IFNA(INDEX('Mène 4'!$B$5:$B$33,MATCH('Mène 5'!$B5,'Mène 4'!$D$5:$D$33,0),1),0)),'Mène 5'!$B5&lt;&gt;"")</formula>
    </cfRule>
  </conditionalFormatting>
  <conditionalFormatting sqref="B5:G33">
    <cfRule type="cellIs" priority="6" operator="equal" aboveAverage="0" equalAverage="0" bottom="0" percent="0" rank="0" text="" dxfId="0">
      <formula>""</formula>
    </cfRule>
  </conditionalFormatting>
  <conditionalFormatting sqref="I3:I31">
    <cfRule type="expression" priority="7" aboveAverage="0" equalAverage="0" bottom="0" percent="0" rank="0" text="" dxfId="6">
      <formula>J3=""</formula>
    </cfRule>
  </conditionalFormatting>
  <conditionalFormatting sqref="N3:N31">
    <cfRule type="expression" priority="8" aboveAverage="0" equalAverage="0" bottom="0" percent="0" rank="0" text="" dxfId="6">
      <formula>M3=""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1266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2024-08-22T08:41:48Z</dcterms:created>
  <dc:creator/>
  <dc:description/>
  <dc:language>fr-FR</dc:language>
  <cp:lastModifiedBy/>
  <dcterms:modified xsi:type="dcterms:W3CDTF">2025-04-28T08:40:09Z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